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50" windowWidth="15600" windowHeight="10635"/>
  </bookViews>
  <sheets>
    <sheet name="YC2015" sheetId="1" r:id="rId1"/>
    <sheet name="YearOnYear" sheetId="6" r:id="rId2"/>
    <sheet name="YC2014" sheetId="4" r:id="rId3"/>
    <sheet name="Schedule" sheetId="5" r:id="rId4"/>
    <sheet name="Sheet1" sheetId="7"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2" hidden="1">'YC2014'!$A$2:$E$2</definedName>
    <definedName name="_xlnm._FilterDatabase" localSheetId="1" hidden="1">YearOnYear!$A$2:$E$2</definedName>
    <definedName name="_xlnm.Print_Area" localSheetId="0">'YC2015'!$A$2:$U$94</definedName>
  </definedNames>
  <calcPr calcId="145621"/>
</workbook>
</file>

<file path=xl/calcChain.xml><?xml version="1.0" encoding="utf-8"?>
<calcChain xmlns="http://schemas.openxmlformats.org/spreadsheetml/2006/main">
  <c r="U12" i="1" l="1"/>
  <c r="U13" i="1"/>
  <c r="F54" i="7" l="1"/>
  <c r="G54" i="7"/>
  <c r="H54" i="7"/>
  <c r="I54" i="7"/>
  <c r="J54" i="7"/>
  <c r="K54" i="7"/>
  <c r="L54" i="7"/>
  <c r="M54" i="7"/>
  <c r="N54" i="7"/>
  <c r="O54" i="7"/>
  <c r="B54" i="7"/>
  <c r="F50" i="7"/>
  <c r="G50" i="7"/>
  <c r="H50" i="7"/>
  <c r="I50" i="7"/>
  <c r="J50" i="7"/>
  <c r="K50" i="7"/>
  <c r="L50" i="7"/>
  <c r="M50" i="7"/>
  <c r="N50" i="7"/>
  <c r="O50" i="7"/>
  <c r="B50" i="7"/>
  <c r="F46" i="7"/>
  <c r="G46" i="7"/>
  <c r="H46" i="7"/>
  <c r="I46" i="7"/>
  <c r="J46" i="7"/>
  <c r="K46" i="7"/>
  <c r="L46" i="7"/>
  <c r="M46" i="7"/>
  <c r="N46" i="7"/>
  <c r="O46" i="7"/>
  <c r="B46" i="7"/>
  <c r="F42" i="7"/>
  <c r="G42" i="7"/>
  <c r="H42" i="7"/>
  <c r="I42" i="7"/>
  <c r="J42" i="7"/>
  <c r="K42" i="7"/>
  <c r="L42" i="7"/>
  <c r="M42" i="7"/>
  <c r="N42" i="7"/>
  <c r="O42" i="7"/>
  <c r="B42" i="7"/>
  <c r="E38" i="7" l="1"/>
  <c r="F38" i="7"/>
  <c r="G38" i="7"/>
  <c r="H38" i="7"/>
  <c r="I38" i="7"/>
  <c r="J38" i="7"/>
  <c r="K38" i="7"/>
  <c r="L38" i="7"/>
  <c r="M38" i="7"/>
  <c r="N38" i="7"/>
  <c r="O38" i="7"/>
  <c r="D38" i="7"/>
  <c r="B38" i="7"/>
  <c r="E34" i="7"/>
  <c r="F34" i="7"/>
  <c r="G34" i="7"/>
  <c r="H34" i="7"/>
  <c r="I34" i="7"/>
  <c r="J34" i="7"/>
  <c r="K34" i="7"/>
  <c r="L34" i="7"/>
  <c r="M34" i="7"/>
  <c r="N34" i="7"/>
  <c r="O34" i="7"/>
  <c r="D34" i="7"/>
  <c r="B34" i="7"/>
  <c r="E30" i="7"/>
  <c r="F30" i="7"/>
  <c r="G30" i="7"/>
  <c r="H30" i="7"/>
  <c r="I30" i="7"/>
  <c r="J30" i="7"/>
  <c r="K30" i="7"/>
  <c r="L30" i="7"/>
  <c r="M30" i="7"/>
  <c r="N30" i="7"/>
  <c r="O30" i="7"/>
  <c r="D30" i="7"/>
  <c r="B30" i="7"/>
  <c r="F26" i="7"/>
  <c r="I26" i="7"/>
  <c r="J26" i="7"/>
  <c r="L26" i="7"/>
  <c r="M26" i="7"/>
  <c r="B26" i="7"/>
  <c r="E22" i="7"/>
  <c r="F22" i="7"/>
  <c r="G22" i="7"/>
  <c r="H22" i="7"/>
  <c r="I22" i="7"/>
  <c r="J22" i="7"/>
  <c r="K22" i="7"/>
  <c r="L22" i="7"/>
  <c r="M22" i="7"/>
  <c r="N22" i="7"/>
  <c r="O22" i="7"/>
  <c r="D22" i="7"/>
  <c r="B22" i="7"/>
  <c r="E18" i="7"/>
  <c r="F18" i="7"/>
  <c r="G18" i="7"/>
  <c r="H18" i="7"/>
  <c r="I18" i="7"/>
  <c r="J18" i="7"/>
  <c r="K18" i="7"/>
  <c r="L18" i="7"/>
  <c r="M18" i="7"/>
  <c r="N18" i="7"/>
  <c r="O18" i="7"/>
  <c r="D18" i="7"/>
  <c r="B18" i="7"/>
  <c r="E14" i="7"/>
  <c r="F14" i="7"/>
  <c r="G14" i="7"/>
  <c r="H14" i="7"/>
  <c r="I14" i="7"/>
  <c r="J14" i="7"/>
  <c r="K14" i="7"/>
  <c r="L14" i="7"/>
  <c r="M14" i="7"/>
  <c r="N14" i="7"/>
  <c r="O14" i="7"/>
  <c r="D14" i="7"/>
  <c r="B14" i="7"/>
  <c r="E10" i="7"/>
  <c r="F10" i="7"/>
  <c r="G10" i="7"/>
  <c r="H10" i="7"/>
  <c r="I10" i="7"/>
  <c r="J10" i="7"/>
  <c r="K10" i="7"/>
  <c r="L10" i="7"/>
  <c r="M10" i="7"/>
  <c r="N10" i="7"/>
  <c r="O10" i="7"/>
  <c r="D10" i="7"/>
  <c r="B10" i="7"/>
  <c r="E6" i="7"/>
  <c r="F6" i="7"/>
  <c r="G6" i="7"/>
  <c r="H6" i="7"/>
  <c r="I6" i="7"/>
  <c r="J6" i="7"/>
  <c r="K6" i="7"/>
  <c r="L6" i="7"/>
  <c r="M6" i="7"/>
  <c r="N6" i="7"/>
  <c r="O6" i="7"/>
  <c r="D6" i="7"/>
  <c r="B6" i="7"/>
  <c r="T93" i="1" l="1"/>
  <c r="T94" i="1"/>
  <c r="T16" i="1" l="1"/>
  <c r="T13" i="1"/>
  <c r="T17" i="1" l="1"/>
  <c r="N89" i="1" l="1"/>
  <c r="M89" i="1"/>
  <c r="L89" i="1"/>
  <c r="N94" i="1"/>
  <c r="N70" i="1"/>
  <c r="K85" i="1"/>
  <c r="T32" i="1" l="1"/>
  <c r="H70" i="1" l="1"/>
  <c r="S57" i="1" l="1"/>
  <c r="S32" i="1" l="1"/>
  <c r="Q33" i="6" l="1"/>
  <c r="Q32" i="6"/>
  <c r="J21" i="6"/>
  <c r="I21" i="6"/>
  <c r="H21" i="6"/>
  <c r="G21" i="6"/>
  <c r="F21" i="6"/>
  <c r="U94" i="1"/>
  <c r="S94" i="1"/>
  <c r="R94" i="1"/>
  <c r="Q94" i="1"/>
  <c r="Q92" i="6" s="1"/>
  <c r="U93" i="1"/>
  <c r="S93" i="1"/>
  <c r="R93" i="1"/>
  <c r="M93" i="1"/>
  <c r="L93" i="1"/>
  <c r="K93" i="1"/>
  <c r="J93" i="1"/>
  <c r="I93" i="1"/>
  <c r="H93" i="1"/>
  <c r="G93" i="1"/>
  <c r="T92" i="1"/>
  <c r="S92" i="1"/>
  <c r="R92" i="1"/>
  <c r="P92" i="1"/>
  <c r="O92" i="1"/>
  <c r="K92" i="1"/>
  <c r="J92" i="1"/>
  <c r="I92" i="1"/>
  <c r="H92" i="1"/>
  <c r="G92" i="1"/>
  <c r="F92" i="1"/>
  <c r="U91" i="1"/>
  <c r="T91" i="1"/>
  <c r="S91" i="1"/>
  <c r="R91" i="1"/>
  <c r="Q91" i="1"/>
  <c r="P91" i="1"/>
  <c r="O91" i="1"/>
  <c r="M91" i="1"/>
  <c r="L91" i="1"/>
  <c r="K91" i="1"/>
  <c r="J91" i="1"/>
  <c r="I91" i="1"/>
  <c r="H91" i="1"/>
  <c r="G91" i="1"/>
  <c r="F91" i="1"/>
  <c r="U89" i="1"/>
  <c r="T89" i="1"/>
  <c r="S89" i="1"/>
  <c r="R89" i="1"/>
  <c r="Q89" i="1"/>
  <c r="Q87" i="6" s="1"/>
  <c r="U88" i="1"/>
  <c r="T88" i="1"/>
  <c r="S88" i="1"/>
  <c r="R88" i="1"/>
  <c r="Q88" i="1"/>
  <c r="Q86" i="6" s="1"/>
  <c r="P88" i="1"/>
  <c r="P86" i="6" s="1"/>
  <c r="O88" i="1"/>
  <c r="O86" i="6" s="1"/>
  <c r="N88" i="1"/>
  <c r="N86" i="6" s="1"/>
  <c r="M88" i="1"/>
  <c r="M86" i="6" s="1"/>
  <c r="L88" i="1"/>
  <c r="L86" i="6" s="1"/>
  <c r="K88" i="1"/>
  <c r="K86" i="6" s="1"/>
  <c r="J88" i="1"/>
  <c r="J86" i="6" s="1"/>
  <c r="I88" i="1"/>
  <c r="I86" i="6" s="1"/>
  <c r="H88" i="1"/>
  <c r="H86" i="6" s="1"/>
  <c r="G88" i="1"/>
  <c r="G86" i="6" s="1"/>
  <c r="F88" i="1"/>
  <c r="F86" i="6" s="1"/>
  <c r="U87" i="1"/>
  <c r="T87" i="1"/>
  <c r="S87" i="1"/>
  <c r="R87" i="1"/>
  <c r="Q87" i="1"/>
  <c r="Q85" i="6" s="1"/>
  <c r="P87" i="1"/>
  <c r="P85" i="6" s="1"/>
  <c r="O87" i="1"/>
  <c r="O85" i="6" s="1"/>
  <c r="N87" i="1"/>
  <c r="N85" i="6" s="1"/>
  <c r="M87" i="1"/>
  <c r="M85" i="6" s="1"/>
  <c r="L87" i="1"/>
  <c r="L85" i="6" s="1"/>
  <c r="K87" i="1"/>
  <c r="K85" i="6" s="1"/>
  <c r="J87" i="1"/>
  <c r="J85" i="6" s="1"/>
  <c r="I87" i="1"/>
  <c r="I85" i="6" s="1"/>
  <c r="H87" i="1"/>
  <c r="H85" i="6" s="1"/>
  <c r="G87" i="1"/>
  <c r="G85" i="6" s="1"/>
  <c r="F87" i="1"/>
  <c r="F85" i="6" s="1"/>
  <c r="T86" i="1"/>
  <c r="S86" i="1"/>
  <c r="R86" i="1"/>
  <c r="Q86" i="1"/>
  <c r="Q84" i="6" s="1"/>
  <c r="P86" i="1"/>
  <c r="P84" i="6" s="1"/>
  <c r="O86" i="1"/>
  <c r="O84" i="6" s="1"/>
  <c r="N86" i="1"/>
  <c r="N84" i="6" s="1"/>
  <c r="M86" i="1"/>
  <c r="M84" i="6" s="1"/>
  <c r="L86" i="1"/>
  <c r="L84" i="6" s="1"/>
  <c r="K86" i="1"/>
  <c r="K84" i="6" s="1"/>
  <c r="J86" i="1"/>
  <c r="J84" i="6" s="1"/>
  <c r="I86" i="1"/>
  <c r="I84" i="6" s="1"/>
  <c r="H86" i="1"/>
  <c r="H84" i="6" s="1"/>
  <c r="G86" i="1"/>
  <c r="G84" i="6" s="1"/>
  <c r="F86" i="1"/>
  <c r="F84" i="6" s="1"/>
  <c r="T85" i="1"/>
  <c r="S85" i="1"/>
  <c r="R85" i="1"/>
  <c r="Q85" i="1"/>
  <c r="Q83" i="6" s="1"/>
  <c r="P85" i="1"/>
  <c r="P83" i="6" s="1"/>
  <c r="O85" i="1"/>
  <c r="O83" i="6" s="1"/>
  <c r="N85" i="1"/>
  <c r="N83" i="6" s="1"/>
  <c r="M85" i="1"/>
  <c r="M83" i="6" s="1"/>
  <c r="L85" i="1"/>
  <c r="L83" i="6" s="1"/>
  <c r="K83" i="6"/>
  <c r="J85" i="1"/>
  <c r="J83" i="6" s="1"/>
  <c r="I85" i="1"/>
  <c r="I83" i="6" s="1"/>
  <c r="H85" i="1"/>
  <c r="H83" i="6" s="1"/>
  <c r="G85" i="1"/>
  <c r="G83" i="6" s="1"/>
  <c r="F85" i="1"/>
  <c r="F83" i="6" s="1"/>
  <c r="T84" i="1"/>
  <c r="S84" i="1"/>
  <c r="R84" i="1"/>
  <c r="Q84" i="1"/>
  <c r="Q82" i="6" s="1"/>
  <c r="P84" i="1"/>
  <c r="P82" i="6" s="1"/>
  <c r="O84" i="1"/>
  <c r="O82" i="6" s="1"/>
  <c r="N84" i="1"/>
  <c r="N82" i="6" s="1"/>
  <c r="M84" i="1"/>
  <c r="M82" i="6" s="1"/>
  <c r="L84" i="1"/>
  <c r="L82" i="6" s="1"/>
  <c r="K84" i="1"/>
  <c r="K82" i="6" s="1"/>
  <c r="J84" i="1"/>
  <c r="J82" i="6" s="1"/>
  <c r="I84" i="1"/>
  <c r="I82" i="6" s="1"/>
  <c r="H84" i="1"/>
  <c r="H82" i="6" s="1"/>
  <c r="G84" i="1"/>
  <c r="G82" i="6" s="1"/>
  <c r="F84" i="1"/>
  <c r="F82" i="6" s="1"/>
  <c r="T83" i="1"/>
  <c r="S83" i="1"/>
  <c r="R83" i="1"/>
  <c r="Q83" i="1"/>
  <c r="Q81" i="6" s="1"/>
  <c r="P83" i="1"/>
  <c r="P81" i="6" s="1"/>
  <c r="O83" i="1"/>
  <c r="O81" i="6" s="1"/>
  <c r="N83" i="1"/>
  <c r="N81" i="6" s="1"/>
  <c r="M83" i="1"/>
  <c r="M81" i="6" s="1"/>
  <c r="L83" i="1"/>
  <c r="L81" i="6" s="1"/>
  <c r="K83" i="1"/>
  <c r="K81" i="6" s="1"/>
  <c r="J83" i="1"/>
  <c r="J81" i="6" s="1"/>
  <c r="I83" i="1"/>
  <c r="I81" i="6" s="1"/>
  <c r="H83" i="1"/>
  <c r="H81" i="6" s="1"/>
  <c r="G83" i="1"/>
  <c r="G81" i="6" s="1"/>
  <c r="F83" i="1"/>
  <c r="F81" i="6" s="1"/>
  <c r="U82" i="1"/>
  <c r="T82" i="1"/>
  <c r="S82" i="1"/>
  <c r="R82" i="1"/>
  <c r="Q82" i="1"/>
  <c r="Q80" i="6" s="1"/>
  <c r="P82" i="1"/>
  <c r="P80" i="6" s="1"/>
  <c r="O82" i="1"/>
  <c r="O80" i="6" s="1"/>
  <c r="N82" i="1"/>
  <c r="N80" i="6" s="1"/>
  <c r="M82" i="1"/>
  <c r="M80" i="6" s="1"/>
  <c r="L82" i="1"/>
  <c r="L80" i="6" s="1"/>
  <c r="K82" i="1"/>
  <c r="K80" i="6" s="1"/>
  <c r="J82" i="1"/>
  <c r="J80" i="6" s="1"/>
  <c r="I82" i="1"/>
  <c r="I80" i="6" s="1"/>
  <c r="H82" i="1"/>
  <c r="H80" i="6" s="1"/>
  <c r="G82" i="1"/>
  <c r="G80" i="6" s="1"/>
  <c r="F82" i="1"/>
  <c r="F80" i="6" s="1"/>
  <c r="U81" i="1"/>
  <c r="T81" i="1"/>
  <c r="S81" i="1"/>
  <c r="R81" i="1"/>
  <c r="Q81" i="1"/>
  <c r="Q79" i="6" s="1"/>
  <c r="U80" i="1"/>
  <c r="T80" i="1"/>
  <c r="S80" i="1"/>
  <c r="R80" i="1"/>
  <c r="Q80" i="1"/>
  <c r="Q78" i="6" s="1"/>
  <c r="U79" i="1"/>
  <c r="T79" i="1"/>
  <c r="S79" i="1"/>
  <c r="R79" i="1"/>
  <c r="Q79" i="1"/>
  <c r="Q77" i="6" s="1"/>
  <c r="P79" i="1"/>
  <c r="P77" i="6" s="1"/>
  <c r="O79" i="1"/>
  <c r="O77" i="6" s="1"/>
  <c r="N79" i="1"/>
  <c r="N77" i="6" s="1"/>
  <c r="M79" i="1"/>
  <c r="M77" i="6" s="1"/>
  <c r="L79" i="1"/>
  <c r="L77" i="6" s="1"/>
  <c r="K79" i="1"/>
  <c r="K77" i="6" s="1"/>
  <c r="J79" i="1"/>
  <c r="J77" i="6" s="1"/>
  <c r="I79" i="1"/>
  <c r="I77" i="6" s="1"/>
  <c r="H79" i="1"/>
  <c r="H77" i="6" s="1"/>
  <c r="G79" i="1"/>
  <c r="F79" i="1"/>
  <c r="U78" i="1"/>
  <c r="T78" i="1"/>
  <c r="S78" i="1"/>
  <c r="R78" i="1"/>
  <c r="Q78" i="1"/>
  <c r="Q76" i="6" s="1"/>
  <c r="P78" i="1"/>
  <c r="P76" i="6" s="1"/>
  <c r="O78" i="1"/>
  <c r="O76" i="6" s="1"/>
  <c r="N78" i="1"/>
  <c r="N76" i="6" s="1"/>
  <c r="M78" i="1"/>
  <c r="M76" i="6" s="1"/>
  <c r="L78" i="1"/>
  <c r="L76" i="6" s="1"/>
  <c r="K78" i="1"/>
  <c r="K76" i="6" s="1"/>
  <c r="J78" i="1"/>
  <c r="J76" i="6" s="1"/>
  <c r="I78" i="1"/>
  <c r="I76" i="6" s="1"/>
  <c r="H78" i="1"/>
  <c r="H76" i="6" s="1"/>
  <c r="G78" i="1"/>
  <c r="F78" i="1"/>
  <c r="U77" i="1"/>
  <c r="T77" i="1"/>
  <c r="S77" i="1"/>
  <c r="R77" i="1"/>
  <c r="Q77" i="1"/>
  <c r="P77" i="1"/>
  <c r="O77" i="1"/>
  <c r="N77" i="1"/>
  <c r="M77" i="1"/>
  <c r="L77" i="1"/>
  <c r="K77" i="1"/>
  <c r="J77" i="1"/>
  <c r="I77" i="1"/>
  <c r="H77" i="1"/>
  <c r="G77" i="1"/>
  <c r="F77" i="1"/>
  <c r="U76" i="1"/>
  <c r="T76" i="1"/>
  <c r="S76" i="1"/>
  <c r="R76" i="1"/>
  <c r="Q76" i="1"/>
  <c r="Q74" i="6" s="1"/>
  <c r="P76" i="1"/>
  <c r="P74" i="6" s="1"/>
  <c r="O76" i="1"/>
  <c r="O74" i="6" s="1"/>
  <c r="N76" i="1"/>
  <c r="M76" i="1"/>
  <c r="L76" i="1"/>
  <c r="K76" i="1"/>
  <c r="J76" i="1"/>
  <c r="I76" i="1"/>
  <c r="H76" i="1"/>
  <c r="G76" i="1"/>
  <c r="Q55" i="7" s="1"/>
  <c r="F76" i="1"/>
  <c r="P55" i="7" s="1"/>
  <c r="U75" i="1"/>
  <c r="T75" i="1"/>
  <c r="S75" i="1"/>
  <c r="R75" i="1"/>
  <c r="Q75" i="1"/>
  <c r="Q73" i="6" s="1"/>
  <c r="P75" i="1"/>
  <c r="P73" i="6" s="1"/>
  <c r="O75" i="1"/>
  <c r="O73" i="6" s="1"/>
  <c r="N75" i="1"/>
  <c r="M75" i="1"/>
  <c r="L75" i="1"/>
  <c r="K75" i="1"/>
  <c r="J75" i="1"/>
  <c r="I75" i="1"/>
  <c r="H75" i="1"/>
  <c r="G75" i="1"/>
  <c r="Q51" i="7" s="1"/>
  <c r="F75" i="1"/>
  <c r="P51" i="7" s="1"/>
  <c r="U74" i="1"/>
  <c r="T74" i="1"/>
  <c r="S74" i="1"/>
  <c r="R74" i="1"/>
  <c r="Q74" i="1"/>
  <c r="Q72" i="6" s="1"/>
  <c r="P74" i="1"/>
  <c r="P72" i="6" s="1"/>
  <c r="O74" i="1"/>
  <c r="O72" i="6" s="1"/>
  <c r="N74" i="1"/>
  <c r="M74" i="1"/>
  <c r="L74" i="1"/>
  <c r="K74" i="1"/>
  <c r="J74" i="1"/>
  <c r="I74" i="1"/>
  <c r="H74" i="1"/>
  <c r="G74" i="1"/>
  <c r="Q47" i="7" s="1"/>
  <c r="F74" i="1"/>
  <c r="P47" i="7" s="1"/>
  <c r="U73" i="1"/>
  <c r="T73" i="1"/>
  <c r="S73" i="1"/>
  <c r="R73" i="1"/>
  <c r="Q73" i="1"/>
  <c r="Q71" i="6" s="1"/>
  <c r="P73" i="1"/>
  <c r="P71" i="6" s="1"/>
  <c r="O73" i="1"/>
  <c r="O71" i="6" s="1"/>
  <c r="N73" i="1"/>
  <c r="M73" i="1"/>
  <c r="L73" i="1"/>
  <c r="K73" i="1"/>
  <c r="J73" i="1"/>
  <c r="I73" i="1"/>
  <c r="H73" i="1"/>
  <c r="G73" i="1"/>
  <c r="Q43" i="7" s="1"/>
  <c r="F73" i="1"/>
  <c r="P43" i="7" s="1"/>
  <c r="U71" i="1"/>
  <c r="T71" i="1"/>
  <c r="S71" i="1"/>
  <c r="R71" i="1"/>
  <c r="Q71" i="1"/>
  <c r="P71" i="1"/>
  <c r="O71" i="1"/>
  <c r="N71" i="1"/>
  <c r="M71" i="1"/>
  <c r="L71" i="1"/>
  <c r="K71" i="1"/>
  <c r="J71" i="1"/>
  <c r="I71" i="1"/>
  <c r="H71" i="1"/>
  <c r="G71" i="1"/>
  <c r="F71" i="1"/>
  <c r="T70" i="1"/>
  <c r="S70" i="1"/>
  <c r="K70" i="1"/>
  <c r="U69" i="1"/>
  <c r="T69" i="1"/>
  <c r="S69" i="1"/>
  <c r="R69" i="1"/>
  <c r="Q69" i="1"/>
  <c r="Q67" i="6" s="1"/>
  <c r="N69" i="1"/>
  <c r="N67" i="6" s="1"/>
  <c r="K69" i="1"/>
  <c r="K67" i="6" s="1"/>
  <c r="H69" i="1"/>
  <c r="H67" i="6" s="1"/>
  <c r="U68" i="1"/>
  <c r="T68" i="1"/>
  <c r="S68" i="1"/>
  <c r="R68" i="1"/>
  <c r="Q68" i="1"/>
  <c r="Q66" i="6" s="1"/>
  <c r="N68" i="1"/>
  <c r="N66" i="6" s="1"/>
  <c r="K68" i="1"/>
  <c r="K66" i="6" s="1"/>
  <c r="H68" i="1"/>
  <c r="H66" i="6" s="1"/>
  <c r="U67" i="1"/>
  <c r="T67" i="1"/>
  <c r="S67" i="1"/>
  <c r="R67" i="1"/>
  <c r="Q67" i="1"/>
  <c r="Q65" i="6" s="1"/>
  <c r="N67" i="1"/>
  <c r="N65" i="6" s="1"/>
  <c r="K67" i="1"/>
  <c r="K65" i="6" s="1"/>
  <c r="H67" i="1"/>
  <c r="H65" i="6" s="1"/>
  <c r="U66" i="1"/>
  <c r="T66" i="1"/>
  <c r="S66" i="1"/>
  <c r="R66" i="1"/>
  <c r="Q66" i="1"/>
  <c r="Q64" i="6" s="1"/>
  <c r="N66" i="1"/>
  <c r="N64" i="6" s="1"/>
  <c r="K66" i="1"/>
  <c r="K64" i="6" s="1"/>
  <c r="H66" i="1"/>
  <c r="H64" i="6" s="1"/>
  <c r="T64" i="1"/>
  <c r="S64" i="1"/>
  <c r="R64" i="1"/>
  <c r="S62" i="1"/>
  <c r="R62" i="1"/>
  <c r="Q60" i="6"/>
  <c r="N60" i="6"/>
  <c r="K60" i="6"/>
  <c r="H60" i="6"/>
  <c r="S61" i="1"/>
  <c r="R61" i="1"/>
  <c r="N61" i="1"/>
  <c r="M61" i="1"/>
  <c r="L61" i="1"/>
  <c r="K61" i="1"/>
  <c r="J61" i="1"/>
  <c r="I61" i="1"/>
  <c r="H61" i="1"/>
  <c r="G61" i="1"/>
  <c r="F61" i="1"/>
  <c r="U60" i="1"/>
  <c r="T60" i="1"/>
  <c r="S60" i="1"/>
  <c r="R60" i="1"/>
  <c r="Q58" i="6"/>
  <c r="N60" i="1"/>
  <c r="N58" i="6" s="1"/>
  <c r="K60" i="1"/>
  <c r="K58" i="6" s="1"/>
  <c r="H60" i="1"/>
  <c r="H58" i="6" s="1"/>
  <c r="U59" i="1"/>
  <c r="T59" i="1"/>
  <c r="S59" i="1"/>
  <c r="R59" i="1"/>
  <c r="Q59" i="1"/>
  <c r="Q57" i="6" s="1"/>
  <c r="N59" i="1"/>
  <c r="N57" i="6" s="1"/>
  <c r="K59" i="1"/>
  <c r="K57" i="6" s="1"/>
  <c r="H59" i="1"/>
  <c r="H57" i="6" s="1"/>
  <c r="U57" i="1"/>
  <c r="T57" i="1"/>
  <c r="R57" i="1"/>
  <c r="Q55" i="6"/>
  <c r="N57" i="1"/>
  <c r="N55" i="6" s="1"/>
  <c r="K57" i="1"/>
  <c r="K55" i="6" s="1"/>
  <c r="H57" i="1"/>
  <c r="H55" i="6" s="1"/>
  <c r="U56" i="1"/>
  <c r="T56" i="1"/>
  <c r="S56" i="1"/>
  <c r="R56" i="1"/>
  <c r="Q56" i="1"/>
  <c r="Q54" i="6" s="1"/>
  <c r="N56" i="1"/>
  <c r="N54" i="6" s="1"/>
  <c r="K56" i="1"/>
  <c r="K54" i="6" s="1"/>
  <c r="H56" i="1"/>
  <c r="H54" i="6" s="1"/>
  <c r="T54" i="1"/>
  <c r="S54" i="1"/>
  <c r="R54" i="1"/>
  <c r="Q54" i="1"/>
  <c r="Q52" i="6" s="1"/>
  <c r="U53" i="1"/>
  <c r="T53" i="1"/>
  <c r="S53" i="1"/>
  <c r="R53" i="1"/>
  <c r="Q53" i="1"/>
  <c r="Q51" i="6" s="1"/>
  <c r="T52" i="1"/>
  <c r="S52" i="1"/>
  <c r="R52" i="1"/>
  <c r="Q52" i="1"/>
  <c r="Q50" i="6" s="1"/>
  <c r="T50" i="1"/>
  <c r="S50" i="1"/>
  <c r="R50" i="1"/>
  <c r="Q48" i="6"/>
  <c r="N50" i="1"/>
  <c r="N48" i="6" s="1"/>
  <c r="K50" i="1"/>
  <c r="K48" i="6" s="1"/>
  <c r="H50" i="1"/>
  <c r="H48" i="6" s="1"/>
  <c r="U49" i="1"/>
  <c r="T49" i="1"/>
  <c r="S49" i="1"/>
  <c r="R49" i="1"/>
  <c r="N49" i="1"/>
  <c r="K49" i="1"/>
  <c r="J49" i="1"/>
  <c r="I49" i="1"/>
  <c r="H49" i="1"/>
  <c r="G49" i="1"/>
  <c r="F49" i="1"/>
  <c r="U48" i="1"/>
  <c r="T48" i="1"/>
  <c r="S48" i="1"/>
  <c r="R48" i="1"/>
  <c r="Q48" i="1"/>
  <c r="Q46" i="6" s="1"/>
  <c r="N48" i="1"/>
  <c r="N46" i="6" s="1"/>
  <c r="K48" i="1"/>
  <c r="K46" i="6" s="1"/>
  <c r="H48" i="1"/>
  <c r="H46" i="6" s="1"/>
  <c r="U47" i="1"/>
  <c r="T47" i="1"/>
  <c r="S47" i="1"/>
  <c r="R47" i="1"/>
  <c r="Q45" i="6"/>
  <c r="N47" i="1"/>
  <c r="N45" i="6" s="1"/>
  <c r="K47" i="1"/>
  <c r="K45" i="6" s="1"/>
  <c r="H47" i="1"/>
  <c r="H45" i="6" s="1"/>
  <c r="U46" i="1"/>
  <c r="T46" i="1"/>
  <c r="S46" i="1"/>
  <c r="R46" i="1"/>
  <c r="Q46" i="1"/>
  <c r="Q44" i="6" s="1"/>
  <c r="U45" i="1"/>
  <c r="S45" i="1"/>
  <c r="R45" i="1"/>
  <c r="K45" i="1"/>
  <c r="J45" i="1"/>
  <c r="I45" i="1"/>
  <c r="H45" i="1"/>
  <c r="G45" i="1"/>
  <c r="F45" i="1"/>
  <c r="T44" i="1"/>
  <c r="S44" i="1"/>
  <c r="R44" i="1"/>
  <c r="Q44" i="1"/>
  <c r="Q42" i="6" s="1"/>
  <c r="U42" i="1"/>
  <c r="T42" i="1"/>
  <c r="S42" i="1"/>
  <c r="R42" i="1"/>
  <c r="Q42" i="1"/>
  <c r="Q40" i="6" s="1"/>
  <c r="U41" i="1"/>
  <c r="T41" i="1"/>
  <c r="S41" i="1"/>
  <c r="R41" i="1"/>
  <c r="Q41" i="1"/>
  <c r="Q39" i="6" s="1"/>
  <c r="U40" i="1"/>
  <c r="T40" i="1"/>
  <c r="S40" i="1"/>
  <c r="R40" i="1"/>
  <c r="Q40" i="1"/>
  <c r="Q38" i="6" s="1"/>
  <c r="U39" i="1"/>
  <c r="T39" i="1"/>
  <c r="S39" i="1"/>
  <c r="R39" i="1"/>
  <c r="Q39" i="1"/>
  <c r="Q37" i="6" s="1"/>
  <c r="U38" i="1"/>
  <c r="T38" i="1"/>
  <c r="S38" i="1"/>
  <c r="R38" i="1"/>
  <c r="Q38" i="1"/>
  <c r="Q36" i="6" s="1"/>
  <c r="U37" i="1"/>
  <c r="T37" i="1"/>
  <c r="S37" i="1"/>
  <c r="R37" i="1"/>
  <c r="Q37" i="1"/>
  <c r="Q35" i="6" s="1"/>
  <c r="R32" i="1"/>
  <c r="Q32" i="1"/>
  <c r="Q30" i="6" s="1"/>
  <c r="P32" i="1"/>
  <c r="P30" i="6" s="1"/>
  <c r="O32" i="1"/>
  <c r="O30" i="6" s="1"/>
  <c r="N32" i="1"/>
  <c r="N30" i="6" s="1"/>
  <c r="M32" i="1"/>
  <c r="M30" i="6" s="1"/>
  <c r="L32" i="1"/>
  <c r="L30" i="6" s="1"/>
  <c r="K32" i="1"/>
  <c r="K30" i="6" s="1"/>
  <c r="J32" i="1"/>
  <c r="J30" i="6" s="1"/>
  <c r="I32" i="1"/>
  <c r="I30" i="6" s="1"/>
  <c r="H32" i="1"/>
  <c r="H30" i="6" s="1"/>
  <c r="G32" i="1"/>
  <c r="G30" i="6" s="1"/>
  <c r="F32" i="1"/>
  <c r="F30" i="6" s="1"/>
  <c r="U31" i="1"/>
  <c r="T31" i="1"/>
  <c r="S31" i="1"/>
  <c r="R31" i="1"/>
  <c r="Q31" i="1"/>
  <c r="Q29" i="6" s="1"/>
  <c r="P31" i="1"/>
  <c r="P29" i="6" s="1"/>
  <c r="O31" i="1"/>
  <c r="O29" i="6" s="1"/>
  <c r="N31" i="1"/>
  <c r="N29" i="6" s="1"/>
  <c r="M31" i="1"/>
  <c r="M29" i="6" s="1"/>
  <c r="L31" i="1"/>
  <c r="L29" i="6" s="1"/>
  <c r="K31" i="1"/>
  <c r="K29" i="6" s="1"/>
  <c r="J31" i="1"/>
  <c r="J29" i="6" s="1"/>
  <c r="I31" i="1"/>
  <c r="I29" i="6" s="1"/>
  <c r="H31" i="1"/>
  <c r="H29" i="6" s="1"/>
  <c r="G31" i="1"/>
  <c r="G29" i="6" s="1"/>
  <c r="F31" i="1"/>
  <c r="F29" i="6" s="1"/>
  <c r="U29" i="1"/>
  <c r="T29" i="1"/>
  <c r="S29" i="1"/>
  <c r="R29" i="1"/>
  <c r="Q29" i="1"/>
  <c r="Q27" i="6" s="1"/>
  <c r="P29" i="1"/>
  <c r="P27" i="6" s="1"/>
  <c r="O29" i="1"/>
  <c r="O27" i="6" s="1"/>
  <c r="N29" i="1"/>
  <c r="N27" i="6" s="1"/>
  <c r="M29" i="1"/>
  <c r="M27" i="6" s="1"/>
  <c r="L29" i="1"/>
  <c r="L27" i="6" s="1"/>
  <c r="K29" i="1"/>
  <c r="K27" i="6" s="1"/>
  <c r="J29" i="1"/>
  <c r="J27" i="6" s="1"/>
  <c r="I29" i="1"/>
  <c r="I27" i="6" s="1"/>
  <c r="H29" i="1"/>
  <c r="H27" i="6" s="1"/>
  <c r="G29" i="1"/>
  <c r="G27" i="6" s="1"/>
  <c r="F29" i="1"/>
  <c r="F27" i="6" s="1"/>
  <c r="U28" i="1"/>
  <c r="T28" i="1"/>
  <c r="S28" i="1"/>
  <c r="R28" i="1"/>
  <c r="Q26" i="6"/>
  <c r="P26" i="6"/>
  <c r="O26" i="6"/>
  <c r="N28" i="1"/>
  <c r="N26" i="6" s="1"/>
  <c r="M28" i="1"/>
  <c r="M26" i="6" s="1"/>
  <c r="L28" i="1"/>
  <c r="L26" i="6" s="1"/>
  <c r="K28" i="1"/>
  <c r="K26" i="6" s="1"/>
  <c r="J28" i="1"/>
  <c r="J26" i="6" s="1"/>
  <c r="I28" i="1"/>
  <c r="I26" i="6" s="1"/>
  <c r="H28" i="1"/>
  <c r="H26" i="6" s="1"/>
  <c r="G28" i="1"/>
  <c r="G26" i="6" s="1"/>
  <c r="F28" i="1"/>
  <c r="F26" i="6" s="1"/>
  <c r="U27" i="1"/>
  <c r="T27" i="1"/>
  <c r="S27" i="1"/>
  <c r="R27" i="1"/>
  <c r="Q25" i="6"/>
  <c r="P25" i="6"/>
  <c r="O25" i="6"/>
  <c r="N27" i="1"/>
  <c r="N25" i="6" s="1"/>
  <c r="M27" i="1"/>
  <c r="M25" i="6" s="1"/>
  <c r="L27" i="1"/>
  <c r="L25" i="6" s="1"/>
  <c r="K27" i="1"/>
  <c r="K25" i="6" s="1"/>
  <c r="J27" i="1"/>
  <c r="J25" i="6" s="1"/>
  <c r="I27" i="1"/>
  <c r="I25" i="6" s="1"/>
  <c r="H27" i="1"/>
  <c r="H25" i="6" s="1"/>
  <c r="G27" i="1"/>
  <c r="G25" i="6" s="1"/>
  <c r="F27" i="1"/>
  <c r="F25" i="6" s="1"/>
  <c r="U26" i="1"/>
  <c r="T26" i="1"/>
  <c r="S26" i="1"/>
  <c r="R26" i="1"/>
  <c r="Q24" i="6"/>
  <c r="P24" i="6"/>
  <c r="O24" i="6"/>
  <c r="N26" i="1"/>
  <c r="N24" i="6" s="1"/>
  <c r="M26" i="1"/>
  <c r="M24" i="6" s="1"/>
  <c r="L26" i="1"/>
  <c r="L24" i="6" s="1"/>
  <c r="K26" i="1"/>
  <c r="K24" i="6" s="1"/>
  <c r="J26" i="1"/>
  <c r="J24" i="6" s="1"/>
  <c r="I26" i="1"/>
  <c r="I24" i="6" s="1"/>
  <c r="H26" i="1"/>
  <c r="H24" i="6" s="1"/>
  <c r="G26" i="1"/>
  <c r="G24" i="6" s="1"/>
  <c r="F26" i="1"/>
  <c r="U25" i="1"/>
  <c r="T25" i="1"/>
  <c r="S25" i="1"/>
  <c r="R25" i="1"/>
  <c r="Q23" i="6"/>
  <c r="P23" i="6"/>
  <c r="O23" i="6"/>
  <c r="N25" i="1"/>
  <c r="N23" i="6" s="1"/>
  <c r="M25" i="1"/>
  <c r="M23" i="6" s="1"/>
  <c r="L25" i="1"/>
  <c r="L23" i="6" s="1"/>
  <c r="K25" i="1"/>
  <c r="K23" i="6" s="1"/>
  <c r="J25" i="1"/>
  <c r="J23" i="6" s="1"/>
  <c r="I25" i="1"/>
  <c r="I23" i="6" s="1"/>
  <c r="H25" i="1"/>
  <c r="H23" i="6" s="1"/>
  <c r="G25" i="1"/>
  <c r="G23" i="6" s="1"/>
  <c r="F25" i="1"/>
  <c r="F23" i="6" s="1"/>
  <c r="U23" i="1"/>
  <c r="T23" i="1"/>
  <c r="S23" i="1"/>
  <c r="R23" i="1"/>
  <c r="Q23" i="1"/>
  <c r="Q21" i="6" s="1"/>
  <c r="P23" i="1"/>
  <c r="P21" i="6" s="1"/>
  <c r="O23" i="1"/>
  <c r="O21" i="6" s="1"/>
  <c r="N23" i="1"/>
  <c r="N21" i="6" s="1"/>
  <c r="M23" i="1"/>
  <c r="M21" i="6" s="1"/>
  <c r="L23" i="1"/>
  <c r="L21" i="6" s="1"/>
  <c r="K23" i="1"/>
  <c r="K21" i="6" s="1"/>
  <c r="U22" i="1"/>
  <c r="T22" i="1"/>
  <c r="S22" i="1"/>
  <c r="R22" i="1"/>
  <c r="Q22" i="1"/>
  <c r="Q20" i="6" s="1"/>
  <c r="P22" i="1"/>
  <c r="P20" i="6" s="1"/>
  <c r="O22" i="1"/>
  <c r="O20" i="6" s="1"/>
  <c r="N22" i="1"/>
  <c r="N20" i="6" s="1"/>
  <c r="M22" i="1"/>
  <c r="M20" i="6" s="1"/>
  <c r="L22" i="1"/>
  <c r="L20" i="6" s="1"/>
  <c r="K20" i="6"/>
  <c r="J20" i="6"/>
  <c r="I22" i="1"/>
  <c r="I20" i="6" s="1"/>
  <c r="H22" i="1"/>
  <c r="H20" i="6" s="1"/>
  <c r="G22" i="1"/>
  <c r="G20" i="6" s="1"/>
  <c r="F22" i="1"/>
  <c r="F20" i="6" s="1"/>
  <c r="U21" i="1"/>
  <c r="T21" i="1"/>
  <c r="S21" i="1"/>
  <c r="R21" i="1"/>
  <c r="Q21" i="1"/>
  <c r="Q19" i="6" s="1"/>
  <c r="P21" i="1"/>
  <c r="P19" i="6" s="1"/>
  <c r="O21" i="1"/>
  <c r="O19" i="6" s="1"/>
  <c r="N21" i="1"/>
  <c r="N19" i="6" s="1"/>
  <c r="M21" i="1"/>
  <c r="M19" i="6" s="1"/>
  <c r="L21" i="1"/>
  <c r="L19" i="6" s="1"/>
  <c r="K19" i="6"/>
  <c r="J19" i="6"/>
  <c r="I19" i="6"/>
  <c r="H21" i="1"/>
  <c r="H19" i="6" s="1"/>
  <c r="G21" i="1"/>
  <c r="G19" i="6" s="1"/>
  <c r="F21" i="1"/>
  <c r="F19" i="6" s="1"/>
  <c r="U20" i="1"/>
  <c r="T20" i="1"/>
  <c r="S20" i="1"/>
  <c r="R20" i="1"/>
  <c r="Q20" i="1"/>
  <c r="Q18" i="6" s="1"/>
  <c r="P20" i="1"/>
  <c r="P18" i="6" s="1"/>
  <c r="O20" i="1"/>
  <c r="O18" i="6" s="1"/>
  <c r="N20" i="1"/>
  <c r="N18" i="6" s="1"/>
  <c r="M20" i="1"/>
  <c r="M18" i="6" s="1"/>
  <c r="L20" i="1"/>
  <c r="L18" i="6" s="1"/>
  <c r="K20" i="1"/>
  <c r="K18" i="6" s="1"/>
  <c r="J20" i="1"/>
  <c r="J18" i="6" s="1"/>
  <c r="I20" i="1"/>
  <c r="I18" i="6" s="1"/>
  <c r="H20" i="1"/>
  <c r="H18" i="6" s="1"/>
  <c r="G20" i="1"/>
  <c r="G18" i="6" s="1"/>
  <c r="F20" i="1"/>
  <c r="F18" i="6" s="1"/>
  <c r="U18" i="1"/>
  <c r="T18" i="1"/>
  <c r="S18" i="1"/>
  <c r="R18" i="1"/>
  <c r="Q18" i="1"/>
  <c r="Q16" i="6" s="1"/>
  <c r="N18" i="1"/>
  <c r="N16" i="6" s="1"/>
  <c r="K18" i="1"/>
  <c r="K16" i="6" s="1"/>
  <c r="H18" i="1"/>
  <c r="H16" i="6" s="1"/>
  <c r="U17" i="1"/>
  <c r="S17" i="1"/>
  <c r="R17" i="1"/>
  <c r="Q17" i="1"/>
  <c r="N17" i="1"/>
  <c r="K17" i="1"/>
  <c r="H17" i="1"/>
  <c r="U16" i="1"/>
  <c r="S16" i="1"/>
  <c r="R16" i="1"/>
  <c r="Q16" i="1"/>
  <c r="N16" i="1"/>
  <c r="K16" i="1"/>
  <c r="H16" i="1"/>
  <c r="U14" i="1"/>
  <c r="T14" i="1"/>
  <c r="S14" i="1"/>
  <c r="R14" i="1"/>
  <c r="Q14" i="1"/>
  <c r="Q12" i="6" s="1"/>
  <c r="P14" i="1"/>
  <c r="P12" i="6" s="1"/>
  <c r="O14" i="1"/>
  <c r="O12" i="6" s="1"/>
  <c r="N14" i="1"/>
  <c r="N12" i="6" s="1"/>
  <c r="M14" i="1"/>
  <c r="M12" i="6" s="1"/>
  <c r="L14" i="1"/>
  <c r="L12" i="6" s="1"/>
  <c r="K14" i="1"/>
  <c r="K12" i="6" s="1"/>
  <c r="J14" i="1"/>
  <c r="J12" i="6" s="1"/>
  <c r="I14" i="1"/>
  <c r="I12" i="6" s="1"/>
  <c r="H14" i="1"/>
  <c r="H12" i="6" s="1"/>
  <c r="G14" i="1"/>
  <c r="G12" i="6" s="1"/>
  <c r="F14" i="1"/>
  <c r="F12" i="6" s="1"/>
  <c r="S13" i="1"/>
  <c r="R13" i="1"/>
  <c r="Q13" i="1"/>
  <c r="Q11" i="6" s="1"/>
  <c r="P13" i="1"/>
  <c r="O13" i="1"/>
  <c r="N13" i="1"/>
  <c r="M13" i="1"/>
  <c r="L13" i="1"/>
  <c r="K13" i="1"/>
  <c r="J13" i="1"/>
  <c r="I13" i="1"/>
  <c r="H13" i="1"/>
  <c r="G13" i="1"/>
  <c r="F13" i="1"/>
  <c r="T12" i="1"/>
  <c r="S12" i="1"/>
  <c r="R12" i="1"/>
  <c r="Q12" i="1"/>
  <c r="P12" i="1"/>
  <c r="O12" i="1"/>
  <c r="O10" i="6" s="1"/>
  <c r="N12" i="1"/>
  <c r="M12" i="1"/>
  <c r="L12" i="1"/>
  <c r="K12" i="1"/>
  <c r="J12" i="1"/>
  <c r="I12" i="1"/>
  <c r="H12" i="1"/>
  <c r="G12" i="1"/>
  <c r="F12" i="1"/>
  <c r="U11" i="1"/>
  <c r="T11" i="1"/>
  <c r="S11" i="1"/>
  <c r="R11" i="1"/>
  <c r="Q11" i="1"/>
  <c r="P11" i="1"/>
  <c r="O11" i="1"/>
  <c r="N11" i="1"/>
  <c r="M11" i="1"/>
  <c r="L11" i="1"/>
  <c r="K11" i="1"/>
  <c r="J11" i="1"/>
  <c r="I11" i="1"/>
  <c r="H11" i="1"/>
  <c r="G11" i="1"/>
  <c r="F11" i="1"/>
  <c r="U10" i="1"/>
  <c r="T10" i="1"/>
  <c r="S10" i="1"/>
  <c r="R10" i="1"/>
  <c r="Q10" i="1"/>
  <c r="P10" i="1"/>
  <c r="O10" i="1"/>
  <c r="N10" i="1"/>
  <c r="M10" i="1"/>
  <c r="L10" i="1"/>
  <c r="K10" i="1"/>
  <c r="J10" i="1"/>
  <c r="J8" i="6" s="1"/>
  <c r="I10" i="1"/>
  <c r="H10" i="1"/>
  <c r="G10" i="1"/>
  <c r="F10" i="1"/>
  <c r="U9" i="1"/>
  <c r="T9" i="1"/>
  <c r="S9" i="1"/>
  <c r="R9" i="1"/>
  <c r="Q9" i="1"/>
  <c r="P9" i="1"/>
  <c r="O9" i="1"/>
  <c r="N9" i="1"/>
  <c r="M9" i="1"/>
  <c r="L9" i="1"/>
  <c r="K9" i="1"/>
  <c r="J9" i="1"/>
  <c r="I9" i="1"/>
  <c r="H9" i="1"/>
  <c r="G9" i="1"/>
  <c r="F9" i="1"/>
  <c r="U8" i="1"/>
  <c r="T8" i="1"/>
  <c r="S8" i="1"/>
  <c r="R8" i="1"/>
  <c r="Q8" i="1"/>
  <c r="P8" i="1"/>
  <c r="O8" i="1"/>
  <c r="N8" i="1"/>
  <c r="M8" i="1"/>
  <c r="L8" i="1"/>
  <c r="K8" i="1"/>
  <c r="J8" i="1"/>
  <c r="I8" i="1"/>
  <c r="H8" i="1"/>
  <c r="G8" i="1"/>
  <c r="F8" i="1"/>
  <c r="U7" i="1"/>
  <c r="T7" i="1"/>
  <c r="S7" i="1"/>
  <c r="R7" i="1"/>
  <c r="Q7" i="1"/>
  <c r="P7" i="1"/>
  <c r="O7" i="1"/>
  <c r="N7" i="1"/>
  <c r="M7" i="1"/>
  <c r="L7" i="1"/>
  <c r="K7" i="1"/>
  <c r="J7" i="1"/>
  <c r="I7" i="1"/>
  <c r="H7" i="1"/>
  <c r="G7" i="1"/>
  <c r="F7" i="1"/>
  <c r="U6" i="1"/>
  <c r="T6" i="1"/>
  <c r="S6" i="1"/>
  <c r="R6" i="1"/>
  <c r="Q6" i="1"/>
  <c r="P6" i="1"/>
  <c r="O6" i="1"/>
  <c r="N6" i="1"/>
  <c r="M6" i="1"/>
  <c r="L6" i="1"/>
  <c r="K6" i="1"/>
  <c r="J6" i="1"/>
  <c r="I6" i="1"/>
  <c r="H6" i="1"/>
  <c r="G6" i="1"/>
  <c r="F6" i="1"/>
  <c r="U5" i="1"/>
  <c r="T5" i="1"/>
  <c r="S5" i="1"/>
  <c r="R5" i="1"/>
  <c r="Q5" i="1"/>
  <c r="P5" i="1"/>
  <c r="O5" i="1"/>
  <c r="N5" i="1"/>
  <c r="M5" i="1"/>
  <c r="L5" i="1"/>
  <c r="K5" i="1"/>
  <c r="J5" i="1"/>
  <c r="I5" i="1"/>
  <c r="H5" i="1"/>
  <c r="G5" i="1"/>
  <c r="F5" i="1"/>
  <c r="M4" i="6" l="1"/>
  <c r="W11" i="7"/>
  <c r="I5" i="6"/>
  <c r="S15" i="7"/>
  <c r="Q5" i="6"/>
  <c r="AA15" i="7"/>
  <c r="M6" i="6"/>
  <c r="W19" i="7"/>
  <c r="I7" i="6"/>
  <c r="S23" i="7"/>
  <c r="Q7" i="6"/>
  <c r="AA23" i="7"/>
  <c r="Q9" i="6"/>
  <c r="AA31" i="7"/>
  <c r="I10" i="6"/>
  <c r="S35" i="7"/>
  <c r="Q10" i="6"/>
  <c r="AA35" i="7"/>
  <c r="I11" i="6"/>
  <c r="S39" i="7"/>
  <c r="H72" i="6"/>
  <c r="R47" i="7"/>
  <c r="H73" i="6"/>
  <c r="R51" i="7"/>
  <c r="J4" i="6"/>
  <c r="T11" i="7"/>
  <c r="F5" i="6"/>
  <c r="P15" i="7"/>
  <c r="J7" i="6"/>
  <c r="T23" i="7"/>
  <c r="N9" i="6"/>
  <c r="X31" i="7"/>
  <c r="J10" i="6"/>
  <c r="T35" i="7"/>
  <c r="J11" i="6"/>
  <c r="T39" i="7"/>
  <c r="M71" i="6"/>
  <c r="W43" i="7"/>
  <c r="M72" i="6"/>
  <c r="W47" i="7"/>
  <c r="M74" i="6"/>
  <c r="W55" i="7"/>
  <c r="M3" i="6"/>
  <c r="W7" i="7"/>
  <c r="I4" i="6"/>
  <c r="S11" i="7"/>
  <c r="Q4" i="6"/>
  <c r="AA11" i="7"/>
  <c r="M5" i="6"/>
  <c r="W15" i="7"/>
  <c r="I6" i="6"/>
  <c r="S19" i="7"/>
  <c r="Q6" i="6"/>
  <c r="AA19" i="7"/>
  <c r="M7" i="6"/>
  <c r="W23" i="7"/>
  <c r="M8" i="6"/>
  <c r="W27" i="7"/>
  <c r="H71" i="6"/>
  <c r="R43" i="7"/>
  <c r="L73" i="6"/>
  <c r="V51" i="7"/>
  <c r="F3" i="6"/>
  <c r="P7" i="7"/>
  <c r="N3" i="6"/>
  <c r="X7" i="7"/>
  <c r="F4" i="6"/>
  <c r="P11" i="7"/>
  <c r="N4" i="6"/>
  <c r="X11" i="7"/>
  <c r="J6" i="6"/>
  <c r="T19" i="7"/>
  <c r="F7" i="6"/>
  <c r="P23" i="7"/>
  <c r="N7" i="6"/>
  <c r="X23" i="7"/>
  <c r="F8" i="6"/>
  <c r="P27" i="7"/>
  <c r="N8" i="6"/>
  <c r="X27" i="7"/>
  <c r="N10" i="6"/>
  <c r="X35" i="7"/>
  <c r="F11" i="6"/>
  <c r="P39" i="7"/>
  <c r="I71" i="6"/>
  <c r="S43" i="7"/>
  <c r="I73" i="6"/>
  <c r="S51" i="7"/>
  <c r="M73" i="6"/>
  <c r="W51" i="7"/>
  <c r="I74" i="6"/>
  <c r="S55" i="7"/>
  <c r="G3" i="6"/>
  <c r="Q7" i="7"/>
  <c r="K3" i="6"/>
  <c r="U7" i="7"/>
  <c r="O3" i="6"/>
  <c r="Y7" i="7"/>
  <c r="G4" i="6"/>
  <c r="Q11" i="7"/>
  <c r="K4" i="6"/>
  <c r="U11" i="7"/>
  <c r="O4" i="6"/>
  <c r="Y11" i="7"/>
  <c r="G5" i="6"/>
  <c r="Q15" i="7"/>
  <c r="K5" i="6"/>
  <c r="U15" i="7"/>
  <c r="O5" i="6"/>
  <c r="Y15" i="7"/>
  <c r="G6" i="6"/>
  <c r="Q19" i="7"/>
  <c r="K6" i="6"/>
  <c r="U19" i="7"/>
  <c r="O6" i="6"/>
  <c r="Y19" i="7"/>
  <c r="G7" i="6"/>
  <c r="Q23" i="7"/>
  <c r="K7" i="6"/>
  <c r="U23" i="7"/>
  <c r="O7" i="6"/>
  <c r="Y23" i="7"/>
  <c r="G8" i="6"/>
  <c r="Q27" i="7"/>
  <c r="K8" i="6"/>
  <c r="U27" i="7"/>
  <c r="O8" i="6"/>
  <c r="Y27" i="7"/>
  <c r="G9" i="6"/>
  <c r="Q31" i="7"/>
  <c r="K9" i="6"/>
  <c r="U31" i="7"/>
  <c r="O9" i="6"/>
  <c r="Y31" i="7"/>
  <c r="G10" i="6"/>
  <c r="Q35" i="7"/>
  <c r="K10" i="6"/>
  <c r="U35" i="7"/>
  <c r="G11" i="6"/>
  <c r="Q39" i="7"/>
  <c r="K11" i="6"/>
  <c r="U39" i="7"/>
  <c r="O11" i="6"/>
  <c r="Y39" i="7"/>
  <c r="J71" i="6"/>
  <c r="T43" i="7"/>
  <c r="N71" i="6"/>
  <c r="X43" i="7"/>
  <c r="J72" i="6"/>
  <c r="T47" i="7"/>
  <c r="N72" i="6"/>
  <c r="X47" i="7"/>
  <c r="J73" i="6"/>
  <c r="T51" i="7"/>
  <c r="N73" i="6"/>
  <c r="X51" i="7"/>
  <c r="J74" i="6"/>
  <c r="T55" i="7"/>
  <c r="N74" i="6"/>
  <c r="X55" i="7"/>
  <c r="I3" i="6"/>
  <c r="S7" i="7"/>
  <c r="Q3" i="6"/>
  <c r="AA7" i="7"/>
  <c r="I8" i="6"/>
  <c r="S27" i="7"/>
  <c r="Q8" i="6"/>
  <c r="AA27" i="7"/>
  <c r="I9" i="6"/>
  <c r="S31" i="7"/>
  <c r="M9" i="6"/>
  <c r="W31" i="7"/>
  <c r="M10" i="6"/>
  <c r="W35" i="7"/>
  <c r="M11" i="6"/>
  <c r="W39" i="7"/>
  <c r="L71" i="6"/>
  <c r="V43" i="7"/>
  <c r="L72" i="6"/>
  <c r="V47" i="7"/>
  <c r="H74" i="6"/>
  <c r="R55" i="7"/>
  <c r="L74" i="6"/>
  <c r="V55" i="7"/>
  <c r="J3" i="6"/>
  <c r="T7" i="7"/>
  <c r="J5" i="6"/>
  <c r="T15" i="7"/>
  <c r="N5" i="6"/>
  <c r="X15" i="7"/>
  <c r="F6" i="6"/>
  <c r="P19" i="7"/>
  <c r="N6" i="6"/>
  <c r="X19" i="7"/>
  <c r="F9" i="6"/>
  <c r="P31" i="7"/>
  <c r="J9" i="6"/>
  <c r="T31" i="7"/>
  <c r="F10" i="6"/>
  <c r="P35" i="7"/>
  <c r="N11" i="6"/>
  <c r="X39" i="7"/>
  <c r="I72" i="6"/>
  <c r="S47" i="7"/>
  <c r="H3" i="6"/>
  <c r="R7" i="7"/>
  <c r="L3" i="6"/>
  <c r="V7" i="7"/>
  <c r="P3" i="6"/>
  <c r="Z7" i="7"/>
  <c r="H4" i="6"/>
  <c r="R11" i="7"/>
  <c r="L4" i="6"/>
  <c r="V11" i="7"/>
  <c r="P4" i="6"/>
  <c r="Z11" i="7"/>
  <c r="H5" i="6"/>
  <c r="R15" i="7"/>
  <c r="L5" i="6"/>
  <c r="V15" i="7"/>
  <c r="P5" i="6"/>
  <c r="Z15" i="7"/>
  <c r="H6" i="6"/>
  <c r="R19" i="7"/>
  <c r="L6" i="6"/>
  <c r="V19" i="7"/>
  <c r="P6" i="6"/>
  <c r="Z19" i="7"/>
  <c r="H7" i="6"/>
  <c r="R23" i="7"/>
  <c r="L7" i="6"/>
  <c r="V23" i="7"/>
  <c r="P7" i="6"/>
  <c r="Z23" i="7"/>
  <c r="H8" i="6"/>
  <c r="R27" i="7"/>
  <c r="L8" i="6"/>
  <c r="V27" i="7"/>
  <c r="P8" i="6"/>
  <c r="Z27" i="7"/>
  <c r="H9" i="6"/>
  <c r="R31" i="7"/>
  <c r="L9" i="6"/>
  <c r="V31" i="7"/>
  <c r="P9" i="6"/>
  <c r="Z31" i="7"/>
  <c r="H10" i="6"/>
  <c r="R35" i="7"/>
  <c r="L10" i="6"/>
  <c r="V35" i="7"/>
  <c r="P10" i="6"/>
  <c r="Z35" i="7"/>
  <c r="H11" i="6"/>
  <c r="R39" i="7"/>
  <c r="L11" i="6"/>
  <c r="V39" i="7"/>
  <c r="P11" i="6"/>
  <c r="Z39" i="7"/>
  <c r="K71" i="6"/>
  <c r="U43" i="7"/>
  <c r="AG44" i="7" s="1"/>
  <c r="K72" i="6"/>
  <c r="U47" i="7"/>
  <c r="K73" i="6"/>
  <c r="U51" i="7"/>
  <c r="AI52" i="7" s="1"/>
  <c r="K74" i="6"/>
  <c r="U55" i="7"/>
  <c r="AJ48" i="7" l="1"/>
  <c r="AJ56" i="7"/>
  <c r="AL52" i="7"/>
  <c r="AM56" i="7"/>
  <c r="AE56" i="7"/>
  <c r="AL48" i="7"/>
  <c r="AM44" i="7"/>
  <c r="AD44" i="7"/>
  <c r="AB56" i="7"/>
  <c r="AL56" i="7"/>
  <c r="AC48" i="7"/>
  <c r="AK44" i="7"/>
  <c r="AB52" i="7"/>
  <c r="AK56" i="7"/>
  <c r="AE52" i="7"/>
  <c r="AC52" i="7"/>
  <c r="AI48" i="7"/>
  <c r="AL44" i="7"/>
  <c r="AB32" i="7"/>
  <c r="AH32" i="7"/>
  <c r="AK32" i="7"/>
  <c r="AC32" i="7"/>
  <c r="AF32" i="7"/>
  <c r="AL32" i="7"/>
  <c r="AE32" i="7"/>
  <c r="AJ32" i="7"/>
  <c r="AI32" i="7"/>
  <c r="AM32" i="7"/>
  <c r="AD32" i="7"/>
  <c r="AG32" i="7"/>
  <c r="AG56" i="7"/>
  <c r="AD56" i="7"/>
  <c r="AF52" i="7"/>
  <c r="AF48" i="7"/>
  <c r="AB44" i="7"/>
  <c r="AC44" i="7"/>
  <c r="AD40" i="7"/>
  <c r="AB40" i="7"/>
  <c r="AL40" i="7"/>
  <c r="AG40" i="7"/>
  <c r="AE40" i="7"/>
  <c r="AM40" i="7"/>
  <c r="AK40" i="7"/>
  <c r="AI40" i="7"/>
  <c r="AF40" i="7"/>
  <c r="AC40" i="7"/>
  <c r="AJ40" i="7"/>
  <c r="AH40" i="7"/>
  <c r="AE12" i="7"/>
  <c r="AC12" i="7"/>
  <c r="AG12" i="7"/>
  <c r="AF12" i="7"/>
  <c r="AD12" i="7"/>
  <c r="AI12" i="7"/>
  <c r="AL12" i="7"/>
  <c r="AK12" i="7"/>
  <c r="AB12" i="7"/>
  <c r="AH12" i="7"/>
  <c r="AJ12" i="7"/>
  <c r="AM12" i="7"/>
  <c r="AM16" i="7"/>
  <c r="AJ16" i="7"/>
  <c r="AG16" i="7"/>
  <c r="AH16" i="7"/>
  <c r="AI16" i="7"/>
  <c r="AB16" i="7"/>
  <c r="AF16" i="7"/>
  <c r="AC16" i="7"/>
  <c r="AE16" i="7"/>
  <c r="AK16" i="7"/>
  <c r="AL16" i="7"/>
  <c r="AD16" i="7"/>
  <c r="AC56" i="7"/>
  <c r="AF56" i="7"/>
  <c r="AJ52" i="7"/>
  <c r="AM52" i="7"/>
  <c r="AK52" i="7"/>
  <c r="AE48" i="7"/>
  <c r="AM48" i="7"/>
  <c r="AG48" i="7"/>
  <c r="AI44" i="7"/>
  <c r="AJ44" i="7"/>
  <c r="AF44" i="7"/>
  <c r="AB36" i="7"/>
  <c r="AE36" i="7"/>
  <c r="AH36" i="7"/>
  <c r="AG36" i="7"/>
  <c r="AF36" i="7"/>
  <c r="AM36" i="7"/>
  <c r="AL36" i="7"/>
  <c r="AK36" i="7"/>
  <c r="AJ36" i="7"/>
  <c r="AD36" i="7"/>
  <c r="AC36" i="7"/>
  <c r="AI36" i="7"/>
  <c r="AB20" i="7"/>
  <c r="AM20" i="7"/>
  <c r="AK20" i="7"/>
  <c r="AL20" i="7"/>
  <c r="AJ20" i="7"/>
  <c r="AC20" i="7"/>
  <c r="AI20" i="7"/>
  <c r="AF20" i="7"/>
  <c r="AE20" i="7"/>
  <c r="AD20" i="7"/>
  <c r="AG20" i="7"/>
  <c r="AH20" i="7"/>
  <c r="AG52" i="7"/>
  <c r="AK48" i="7"/>
  <c r="AH48" i="7"/>
  <c r="AG8" i="7"/>
  <c r="AD8" i="7"/>
  <c r="AC8" i="7"/>
  <c r="AI8" i="7"/>
  <c r="AH8" i="7"/>
  <c r="AE8" i="7"/>
  <c r="AF8" i="7"/>
  <c r="AK8" i="7"/>
  <c r="AL8" i="7"/>
  <c r="AB8" i="7"/>
  <c r="AJ8" i="7"/>
  <c r="AM8" i="7"/>
  <c r="AH56" i="7"/>
  <c r="AI56" i="7"/>
  <c r="AH52" i="7"/>
  <c r="AD52" i="7"/>
  <c r="AD48" i="7"/>
  <c r="AB48" i="7"/>
  <c r="AE44" i="7"/>
  <c r="AH44" i="7"/>
  <c r="AJ28" i="7"/>
  <c r="AH28" i="7"/>
  <c r="AE28" i="7"/>
  <c r="AK28" i="7"/>
  <c r="AD28" i="7"/>
  <c r="AC28" i="7"/>
  <c r="AL28" i="7"/>
  <c r="AI28" i="7"/>
  <c r="AB28" i="7"/>
  <c r="AG28" i="7"/>
  <c r="AM28" i="7"/>
  <c r="AF28" i="7"/>
  <c r="AK24" i="7"/>
  <c r="AH24" i="7"/>
  <c r="AG24" i="7"/>
  <c r="AF24" i="7"/>
  <c r="AL24" i="7"/>
  <c r="AM24" i="7"/>
  <c r="AE24" i="7"/>
  <c r="AB24" i="7"/>
  <c r="AI24" i="7"/>
  <c r="AD24" i="7"/>
  <c r="AJ24" i="7"/>
  <c r="AC24" i="7"/>
</calcChain>
</file>

<file path=xl/comments1.xml><?xml version="1.0" encoding="utf-8"?>
<comments xmlns="http://schemas.openxmlformats.org/spreadsheetml/2006/main">
  <authors>
    <author>Ian Cook</author>
  </authors>
  <commentList>
    <comment ref="E5" authorId="0">
      <text>
        <r>
          <rPr>
            <sz val="20"/>
            <color indexed="81"/>
            <rFont val="Tahoma"/>
            <family val="2"/>
          </rPr>
          <t>90% = Red
92% = Amber
95% + = Green</t>
        </r>
        <r>
          <rPr>
            <sz val="16"/>
            <color indexed="81"/>
            <rFont val="Tahoma"/>
            <family val="2"/>
          </rPr>
          <t xml:space="preserve">
</t>
        </r>
      </text>
    </comment>
    <comment ref="E6" authorId="0">
      <text>
        <r>
          <rPr>
            <sz val="20"/>
            <color indexed="81"/>
            <rFont val="Tahoma"/>
            <family val="2"/>
          </rPr>
          <t>75% = Red
85% = Amber
95% + = Green</t>
        </r>
        <r>
          <rPr>
            <sz val="16"/>
            <color indexed="81"/>
            <rFont val="Tahoma"/>
            <family val="2"/>
          </rPr>
          <t xml:space="preserve">
</t>
        </r>
      </text>
    </comment>
    <comment ref="E7" authorId="0">
      <text>
        <r>
          <rPr>
            <sz val="20"/>
            <color indexed="81"/>
            <rFont val="Tahoma"/>
            <family val="2"/>
          </rPr>
          <t>90% = Red
92% = Amber
95% + = Green</t>
        </r>
        <r>
          <rPr>
            <sz val="16"/>
            <color indexed="81"/>
            <rFont val="Tahoma"/>
            <family val="2"/>
          </rPr>
          <t xml:space="preserve">
</t>
        </r>
      </text>
    </comment>
    <comment ref="E8" authorId="0">
      <text>
        <r>
          <rPr>
            <sz val="20"/>
            <color indexed="81"/>
            <rFont val="Tahoma"/>
            <family val="2"/>
          </rPr>
          <t>75% = Red
85% = Amber
95% + = Green</t>
        </r>
        <r>
          <rPr>
            <sz val="16"/>
            <color indexed="81"/>
            <rFont val="Tahoma"/>
            <family val="2"/>
          </rPr>
          <t xml:space="preserve">
</t>
        </r>
      </text>
    </comment>
    <comment ref="E9" authorId="0">
      <text>
        <r>
          <rPr>
            <sz val="20"/>
            <color indexed="81"/>
            <rFont val="Tahoma"/>
            <family val="2"/>
          </rPr>
          <t>90% = Red
92% = Amber
95% + = Green</t>
        </r>
        <r>
          <rPr>
            <sz val="16"/>
            <color indexed="81"/>
            <rFont val="Tahoma"/>
            <family val="2"/>
          </rPr>
          <t xml:space="preserve">
</t>
        </r>
      </text>
    </comment>
    <comment ref="E10" authorId="0">
      <text>
        <r>
          <rPr>
            <sz val="22"/>
            <color indexed="81"/>
            <rFont val="Tahoma"/>
            <family val="2"/>
          </rPr>
          <t xml:space="preserve">Red = 90
Amber = 95
Green = 100
</t>
        </r>
      </text>
    </comment>
    <comment ref="E11" authorId="0">
      <text>
        <r>
          <rPr>
            <sz val="18"/>
            <color indexed="81"/>
            <rFont val="Tahoma"/>
            <family val="2"/>
          </rPr>
          <t>Red - 25
Amber = 50
Green - 75</t>
        </r>
      </text>
    </comment>
    <comment ref="E12" authorId="0">
      <text>
        <r>
          <rPr>
            <sz val="18"/>
            <color indexed="81"/>
            <rFont val="Tahoma"/>
            <family val="2"/>
          </rPr>
          <t>Red - 25
Amber = 50
Green - 75</t>
        </r>
      </text>
    </comment>
    <comment ref="E13" authorId="0">
      <text>
        <r>
          <rPr>
            <sz val="18"/>
            <color indexed="81"/>
            <rFont val="Tahoma"/>
            <family val="2"/>
          </rPr>
          <t>Red = 25
Amber = 50
Green =75</t>
        </r>
      </text>
    </comment>
    <comment ref="E14" authorId="0">
      <text>
        <r>
          <rPr>
            <sz val="9"/>
            <color indexed="81"/>
            <rFont val="Tahoma"/>
            <family val="2"/>
          </rPr>
          <t xml:space="preserve">
</t>
        </r>
        <r>
          <rPr>
            <sz val="18"/>
            <color indexed="81"/>
            <rFont val="Tahoma"/>
            <family val="2"/>
          </rPr>
          <t>1=Red
2 = Amber
3 = Red</t>
        </r>
      </text>
    </comment>
    <comment ref="E16" authorId="0">
      <text>
        <r>
          <rPr>
            <sz val="18"/>
            <color indexed="81"/>
            <rFont val="Tahoma"/>
            <family val="2"/>
          </rPr>
          <t>Red = 95 
Amber = 98
Green  = 100</t>
        </r>
      </text>
    </comment>
    <comment ref="E18" authorId="0">
      <text>
        <r>
          <rPr>
            <sz val="9"/>
            <color indexed="81"/>
            <rFont val="Tahoma"/>
            <family val="2"/>
          </rPr>
          <t xml:space="preserve">
</t>
        </r>
        <r>
          <rPr>
            <sz val="18"/>
            <color indexed="81"/>
            <rFont val="Tahoma"/>
            <family val="2"/>
          </rPr>
          <t>Red = 30
Amber = 40
Green = 50</t>
        </r>
      </text>
    </comment>
    <comment ref="E25" authorId="0">
      <text>
        <r>
          <rPr>
            <sz val="18"/>
            <color indexed="81"/>
            <rFont val="Tahoma"/>
            <family val="2"/>
          </rPr>
          <t>Red = 95 
Amber = 98
Green  = 100</t>
        </r>
      </text>
    </comment>
    <comment ref="E26" authorId="0">
      <text>
        <r>
          <rPr>
            <sz val="18"/>
            <color indexed="81"/>
            <rFont val="Tahoma"/>
            <family val="2"/>
          </rPr>
          <t>Red = 95 
Amber = 98
Green  = 100</t>
        </r>
      </text>
    </comment>
    <comment ref="E27" authorId="0">
      <text>
        <r>
          <rPr>
            <sz val="18"/>
            <color indexed="81"/>
            <rFont val="Tahoma"/>
            <family val="2"/>
          </rPr>
          <t>Red = 95 
Amber = 98
Green  = 100</t>
        </r>
      </text>
    </comment>
    <comment ref="E28" authorId="0">
      <text>
        <r>
          <rPr>
            <sz val="18"/>
            <color indexed="81"/>
            <rFont val="Tahoma"/>
            <family val="2"/>
          </rPr>
          <t>Red = 95 
Amber = 98
Green  = 100</t>
        </r>
      </text>
    </comment>
    <comment ref="E29" authorId="0">
      <text>
        <r>
          <rPr>
            <sz val="18"/>
            <color indexed="81"/>
            <rFont val="Tahoma"/>
            <family val="2"/>
          </rPr>
          <t>Red = 95 
Amber = 98
Green  = 100</t>
        </r>
      </text>
    </comment>
    <comment ref="E34" authorId="0">
      <text>
        <r>
          <rPr>
            <sz val="9"/>
            <color indexed="81"/>
            <rFont val="Tahoma"/>
            <family val="2"/>
          </rPr>
          <t xml:space="preserve">
</t>
        </r>
        <r>
          <rPr>
            <sz val="18"/>
            <color indexed="81"/>
            <rFont val="Tahoma"/>
            <family val="2"/>
          </rPr>
          <t>1=Red
2 = Amber
3 = Red</t>
        </r>
      </text>
    </comment>
    <comment ref="E35" authorId="0">
      <text>
        <r>
          <rPr>
            <sz val="9"/>
            <color indexed="81"/>
            <rFont val="Tahoma"/>
            <family val="2"/>
          </rPr>
          <t xml:space="preserve">
</t>
        </r>
        <r>
          <rPr>
            <sz val="18"/>
            <color indexed="81"/>
            <rFont val="Tahoma"/>
            <family val="2"/>
          </rPr>
          <t>1=Red
2 = Amber
3 = Red</t>
        </r>
      </text>
    </comment>
    <comment ref="E44" authorId="0">
      <text>
        <r>
          <rPr>
            <sz val="9"/>
            <color indexed="81"/>
            <rFont val="Tahoma"/>
            <family val="2"/>
          </rPr>
          <t xml:space="preserve">
</t>
        </r>
        <r>
          <rPr>
            <sz val="18"/>
            <color indexed="81"/>
            <rFont val="Tahoma"/>
            <family val="2"/>
          </rPr>
          <t>Red = 60
Amber = 70
Green = 80</t>
        </r>
      </text>
    </comment>
    <comment ref="E46" authorId="0">
      <text>
        <r>
          <rPr>
            <sz val="9"/>
            <color indexed="81"/>
            <rFont val="Tahoma"/>
            <family val="2"/>
          </rPr>
          <t xml:space="preserve">
</t>
        </r>
        <r>
          <rPr>
            <sz val="18"/>
            <color indexed="81"/>
            <rFont val="Tahoma"/>
            <family val="2"/>
          </rPr>
          <t>1=Red
2 = Amber
3 = Red</t>
        </r>
      </text>
    </comment>
    <comment ref="E47" authorId="0">
      <text>
        <r>
          <rPr>
            <sz val="9"/>
            <color indexed="81"/>
            <rFont val="Tahoma"/>
            <family val="2"/>
          </rPr>
          <t xml:space="preserve">
</t>
        </r>
        <r>
          <rPr>
            <sz val="18"/>
            <color indexed="81"/>
            <rFont val="Tahoma"/>
            <family val="2"/>
          </rPr>
          <t>Red = 50
Amber = 60
Green = 70</t>
        </r>
      </text>
    </comment>
    <comment ref="E48" authorId="0">
      <text>
        <r>
          <rPr>
            <sz val="9"/>
            <color indexed="81"/>
            <rFont val="Tahoma"/>
            <family val="2"/>
          </rPr>
          <t xml:space="preserve">
</t>
        </r>
        <r>
          <rPr>
            <sz val="18"/>
            <color indexed="81"/>
            <rFont val="Tahoma"/>
            <family val="2"/>
          </rPr>
          <t>Red = 80
Amber = 90
Green = 100</t>
        </r>
      </text>
    </comment>
    <comment ref="E56" authorId="0">
      <text>
        <r>
          <rPr>
            <sz val="9"/>
            <color indexed="81"/>
            <rFont val="Tahoma"/>
            <family val="2"/>
          </rPr>
          <t xml:space="preserve">
</t>
        </r>
        <r>
          <rPr>
            <sz val="18"/>
            <color indexed="81"/>
            <rFont val="Tahoma"/>
            <family val="2"/>
          </rPr>
          <t>1=Red
2 = Amber
3 = Red</t>
        </r>
      </text>
    </comment>
    <comment ref="E57" authorId="0">
      <text>
        <r>
          <rPr>
            <sz val="9"/>
            <color indexed="81"/>
            <rFont val="Tahoma"/>
            <family val="2"/>
          </rPr>
          <t xml:space="preserve">
</t>
        </r>
        <r>
          <rPr>
            <sz val="18"/>
            <color indexed="81"/>
            <rFont val="Tahoma"/>
            <family val="2"/>
          </rPr>
          <t>1=Red
2 = Amber
3 = Red</t>
        </r>
      </text>
    </comment>
    <comment ref="E59" authorId="0">
      <text>
        <r>
          <rPr>
            <sz val="9"/>
            <color indexed="81"/>
            <rFont val="Tahoma"/>
            <family val="2"/>
          </rPr>
          <t xml:space="preserve">
</t>
        </r>
        <r>
          <rPr>
            <sz val="18"/>
            <color indexed="81"/>
            <rFont val="Tahoma"/>
            <family val="2"/>
          </rPr>
          <t>Red = 75
Amber = 80
Green = 85</t>
        </r>
      </text>
    </comment>
    <comment ref="E60" authorId="0">
      <text>
        <r>
          <rPr>
            <sz val="9"/>
            <color indexed="81"/>
            <rFont val="Tahoma"/>
            <family val="2"/>
          </rPr>
          <t xml:space="preserve">
</t>
        </r>
        <r>
          <rPr>
            <sz val="18"/>
            <color indexed="81"/>
            <rFont val="Tahoma"/>
            <family val="2"/>
          </rPr>
          <t>Red = 75
Amber = 80
Green = 85</t>
        </r>
      </text>
    </comment>
    <comment ref="E64" authorId="0">
      <text>
        <r>
          <rPr>
            <sz val="9"/>
            <color indexed="81"/>
            <rFont val="Tahoma"/>
            <family val="2"/>
          </rPr>
          <t xml:space="preserve">
</t>
        </r>
        <r>
          <rPr>
            <sz val="18"/>
            <color indexed="81"/>
            <rFont val="Tahoma"/>
            <family val="2"/>
          </rPr>
          <t>1=Red
2 = Amber
3 = Red</t>
        </r>
      </text>
    </comment>
    <comment ref="E66" authorId="0">
      <text>
        <r>
          <rPr>
            <sz val="9"/>
            <color indexed="81"/>
            <rFont val="Tahoma"/>
            <family val="2"/>
          </rPr>
          <t xml:space="preserve">
</t>
        </r>
        <r>
          <rPr>
            <sz val="18"/>
            <color indexed="81"/>
            <rFont val="Tahoma"/>
            <family val="2"/>
          </rPr>
          <t>Red = 25
Amber = 50
Green = 100</t>
        </r>
      </text>
    </comment>
    <comment ref="E67" authorId="0">
      <text>
        <r>
          <rPr>
            <sz val="9"/>
            <color indexed="81"/>
            <rFont val="Tahoma"/>
            <family val="2"/>
          </rPr>
          <t xml:space="preserve">
</t>
        </r>
        <r>
          <rPr>
            <sz val="18"/>
            <color indexed="81"/>
            <rFont val="Tahoma"/>
            <family val="2"/>
          </rPr>
          <t>Red = 90
Amber = 95
Green = 100</t>
        </r>
      </text>
    </comment>
    <comment ref="E68" authorId="0">
      <text>
        <r>
          <rPr>
            <sz val="9"/>
            <color indexed="81"/>
            <rFont val="Tahoma"/>
            <family val="2"/>
          </rPr>
          <t xml:space="preserve">
</t>
        </r>
        <r>
          <rPr>
            <sz val="18"/>
            <color indexed="81"/>
            <rFont val="Tahoma"/>
            <family val="2"/>
          </rPr>
          <t>Red = 90
Amber = 95
Green = 100</t>
        </r>
      </text>
    </comment>
    <comment ref="E69" authorId="0">
      <text>
        <r>
          <rPr>
            <sz val="9"/>
            <color indexed="81"/>
            <rFont val="Tahoma"/>
            <family val="2"/>
          </rPr>
          <t xml:space="preserve">
</t>
        </r>
        <r>
          <rPr>
            <sz val="18"/>
            <color indexed="81"/>
            <rFont val="Tahoma"/>
            <family val="2"/>
          </rPr>
          <t>Red = 90
Amber = 95
Green = 100</t>
        </r>
      </text>
    </comment>
    <comment ref="E70" authorId="0">
      <text>
        <r>
          <rPr>
            <sz val="9"/>
            <color indexed="81"/>
            <rFont val="Tahoma"/>
            <family val="2"/>
          </rPr>
          <t xml:space="preserve">
</t>
        </r>
        <r>
          <rPr>
            <sz val="18"/>
            <color indexed="81"/>
            <rFont val="Tahoma"/>
            <family val="2"/>
          </rPr>
          <t>1=Red
2 = Amber
3 = Red</t>
        </r>
      </text>
    </comment>
    <comment ref="E71" authorId="0">
      <text>
        <r>
          <rPr>
            <sz val="9"/>
            <color indexed="81"/>
            <rFont val="Tahoma"/>
            <family val="2"/>
          </rPr>
          <t xml:space="preserve">
</t>
        </r>
        <r>
          <rPr>
            <sz val="18"/>
            <color indexed="81"/>
            <rFont val="Tahoma"/>
            <family val="2"/>
          </rPr>
          <t>1=Red
2 = Amber
3 = Red</t>
        </r>
      </text>
    </comment>
    <comment ref="E73" authorId="0">
      <text>
        <r>
          <rPr>
            <sz val="9"/>
            <color indexed="81"/>
            <rFont val="Tahoma"/>
            <family val="2"/>
          </rPr>
          <t xml:space="preserve">
</t>
        </r>
        <r>
          <rPr>
            <sz val="18"/>
            <color indexed="81"/>
            <rFont val="Tahoma"/>
            <family val="2"/>
          </rPr>
          <t>Red = 85
Amber = 90
Green = 95</t>
        </r>
      </text>
    </comment>
    <comment ref="E74" authorId="0">
      <text>
        <r>
          <rPr>
            <sz val="9"/>
            <color indexed="81"/>
            <rFont val="Tahoma"/>
            <family val="2"/>
          </rPr>
          <t xml:space="preserve">
</t>
        </r>
        <r>
          <rPr>
            <sz val="18"/>
            <color indexed="81"/>
            <rFont val="Tahoma"/>
            <family val="2"/>
          </rPr>
          <t>Red = 85
Amber = 90
Green = 95</t>
        </r>
      </text>
    </comment>
    <comment ref="E75" authorId="0">
      <text>
        <r>
          <rPr>
            <sz val="9"/>
            <color indexed="81"/>
            <rFont val="Tahoma"/>
            <family val="2"/>
          </rPr>
          <t xml:space="preserve">
</t>
        </r>
        <r>
          <rPr>
            <sz val="18"/>
            <color indexed="81"/>
            <rFont val="Tahoma"/>
            <family val="2"/>
          </rPr>
          <t>Red = 40
Amber = 45
Green = 50</t>
        </r>
      </text>
    </comment>
    <comment ref="E76" authorId="0">
      <text>
        <r>
          <rPr>
            <sz val="9"/>
            <color indexed="81"/>
            <rFont val="Tahoma"/>
            <family val="2"/>
          </rPr>
          <t xml:space="preserve">
</t>
        </r>
        <r>
          <rPr>
            <sz val="18"/>
            <color indexed="81"/>
            <rFont val="Tahoma"/>
            <family val="2"/>
          </rPr>
          <t>Red = 40
Amber = 45
Green = 50</t>
        </r>
      </text>
    </comment>
    <comment ref="E78" authorId="0">
      <text>
        <r>
          <rPr>
            <sz val="9"/>
            <color indexed="81"/>
            <rFont val="Tahoma"/>
            <family val="2"/>
          </rPr>
          <t xml:space="preserve">
</t>
        </r>
        <r>
          <rPr>
            <sz val="18"/>
            <color indexed="81"/>
            <rFont val="Tahoma"/>
            <family val="2"/>
          </rPr>
          <t>1=Red
2 = Amber
3 = Red</t>
        </r>
      </text>
    </comment>
    <comment ref="E79" authorId="0">
      <text>
        <r>
          <rPr>
            <sz val="9"/>
            <color indexed="81"/>
            <rFont val="Tahoma"/>
            <family val="2"/>
          </rPr>
          <t xml:space="preserve">
</t>
        </r>
        <r>
          <rPr>
            <sz val="18"/>
            <color indexed="81"/>
            <rFont val="Tahoma"/>
            <family val="2"/>
          </rPr>
          <t>1=Red
2 = Amber
3 = Red</t>
        </r>
      </text>
    </comment>
    <comment ref="E80" authorId="0">
      <text>
        <r>
          <rPr>
            <sz val="9"/>
            <color indexed="81"/>
            <rFont val="Tahoma"/>
            <family val="2"/>
          </rPr>
          <t xml:space="preserve">
</t>
        </r>
        <r>
          <rPr>
            <sz val="18"/>
            <color indexed="81"/>
            <rFont val="Tahoma"/>
            <family val="2"/>
          </rPr>
          <t>1=Red
2 = Amber
3 = Red</t>
        </r>
      </text>
    </comment>
    <comment ref="E81" authorId="0">
      <text>
        <r>
          <rPr>
            <sz val="9"/>
            <color indexed="81"/>
            <rFont val="Tahoma"/>
            <family val="2"/>
          </rPr>
          <t xml:space="preserve">
</t>
        </r>
        <r>
          <rPr>
            <sz val="18"/>
            <color indexed="81"/>
            <rFont val="Tahoma"/>
            <family val="2"/>
          </rPr>
          <t>1=Red
2 = Amber
3 = Red</t>
        </r>
      </text>
    </comment>
    <comment ref="E82" authorId="0">
      <text>
        <r>
          <rPr>
            <sz val="9"/>
            <color indexed="81"/>
            <rFont val="Tahoma"/>
            <family val="2"/>
          </rPr>
          <t xml:space="preserve">
</t>
        </r>
        <r>
          <rPr>
            <sz val="18"/>
            <color indexed="81"/>
            <rFont val="Tahoma"/>
            <family val="2"/>
          </rPr>
          <t>1=Red
2 = Amber
3 = Red</t>
        </r>
      </text>
    </comment>
    <comment ref="E87" authorId="0">
      <text>
        <r>
          <rPr>
            <sz val="9"/>
            <color indexed="81"/>
            <rFont val="Tahoma"/>
            <family val="2"/>
          </rPr>
          <t xml:space="preserve">
</t>
        </r>
        <r>
          <rPr>
            <sz val="18"/>
            <color indexed="81"/>
            <rFont val="Tahoma"/>
            <family val="2"/>
          </rPr>
          <t>1=Red
2 = Amber
3 = Red</t>
        </r>
      </text>
    </comment>
    <comment ref="E91" authorId="0">
      <text>
        <r>
          <rPr>
            <b/>
            <sz val="9"/>
            <color indexed="81"/>
            <rFont val="Tahoma"/>
            <family val="2"/>
          </rPr>
          <t xml:space="preserve">
</t>
        </r>
        <r>
          <rPr>
            <sz val="18"/>
            <color indexed="81"/>
            <rFont val="Tahoma"/>
            <family val="2"/>
          </rPr>
          <t>Red = 2
Amber = 3
Green = 4</t>
        </r>
        <r>
          <rPr>
            <sz val="9"/>
            <color indexed="81"/>
            <rFont val="Tahoma"/>
            <family val="2"/>
          </rPr>
          <t xml:space="preserve">
</t>
        </r>
      </text>
    </comment>
    <comment ref="E92" authorId="0">
      <text>
        <r>
          <rPr>
            <b/>
            <sz val="9"/>
            <color indexed="81"/>
            <rFont val="Tahoma"/>
            <family val="2"/>
          </rPr>
          <t xml:space="preserve">
</t>
        </r>
        <r>
          <rPr>
            <sz val="18"/>
            <color indexed="81"/>
            <rFont val="Tahoma"/>
            <family val="2"/>
          </rPr>
          <t>Red = 2
Amber = 3
Green = 4</t>
        </r>
        <r>
          <rPr>
            <sz val="9"/>
            <color indexed="81"/>
            <rFont val="Tahoma"/>
            <family val="2"/>
          </rPr>
          <t xml:space="preserve">
</t>
        </r>
      </text>
    </comment>
  </commentList>
</comments>
</file>

<file path=xl/comments2.xml><?xml version="1.0" encoding="utf-8"?>
<comments xmlns="http://schemas.openxmlformats.org/spreadsheetml/2006/main">
  <authors>
    <author>Ian Cook</author>
  </authors>
  <commentList>
    <comment ref="E3" authorId="0">
      <text>
        <r>
          <rPr>
            <sz val="20"/>
            <color indexed="81"/>
            <rFont val="Tahoma"/>
            <family val="2"/>
          </rPr>
          <t>90% = Red
92% = Amber
95% + = Green</t>
        </r>
        <r>
          <rPr>
            <sz val="16"/>
            <color indexed="81"/>
            <rFont val="Tahoma"/>
            <family val="2"/>
          </rPr>
          <t xml:space="preserve">
</t>
        </r>
      </text>
    </comment>
    <comment ref="E4" authorId="0">
      <text>
        <r>
          <rPr>
            <sz val="20"/>
            <color indexed="81"/>
            <rFont val="Tahoma"/>
            <family val="2"/>
          </rPr>
          <t>75% = Red
85% = Amber
95% + = Green</t>
        </r>
        <r>
          <rPr>
            <sz val="16"/>
            <color indexed="81"/>
            <rFont val="Tahoma"/>
            <family val="2"/>
          </rPr>
          <t xml:space="preserve">
</t>
        </r>
      </text>
    </comment>
    <comment ref="E5" authorId="0">
      <text>
        <r>
          <rPr>
            <sz val="20"/>
            <color indexed="81"/>
            <rFont val="Tahoma"/>
            <family val="2"/>
          </rPr>
          <t>90% = Red
92% = Amber
95% + = Green</t>
        </r>
        <r>
          <rPr>
            <sz val="16"/>
            <color indexed="81"/>
            <rFont val="Tahoma"/>
            <family val="2"/>
          </rPr>
          <t xml:space="preserve">
</t>
        </r>
      </text>
    </comment>
    <comment ref="E6" authorId="0">
      <text>
        <r>
          <rPr>
            <sz val="20"/>
            <color indexed="81"/>
            <rFont val="Tahoma"/>
            <family val="2"/>
          </rPr>
          <t>75% = Red
85% = Amber
95% + = Green</t>
        </r>
        <r>
          <rPr>
            <sz val="16"/>
            <color indexed="81"/>
            <rFont val="Tahoma"/>
            <family val="2"/>
          </rPr>
          <t xml:space="preserve">
</t>
        </r>
      </text>
    </comment>
    <comment ref="E7" authorId="0">
      <text>
        <r>
          <rPr>
            <sz val="20"/>
            <color indexed="81"/>
            <rFont val="Tahoma"/>
            <family val="2"/>
          </rPr>
          <t>90% = Red
92% = Amber
95% + = Green</t>
        </r>
        <r>
          <rPr>
            <sz val="16"/>
            <color indexed="81"/>
            <rFont val="Tahoma"/>
            <family val="2"/>
          </rPr>
          <t xml:space="preserve">
</t>
        </r>
      </text>
    </comment>
    <comment ref="E8" authorId="0">
      <text>
        <r>
          <rPr>
            <sz val="22"/>
            <color indexed="81"/>
            <rFont val="Tahoma"/>
            <family val="2"/>
          </rPr>
          <t xml:space="preserve">Red = 90
Amber = 95
Green = 100
</t>
        </r>
      </text>
    </comment>
    <comment ref="E9" authorId="0">
      <text>
        <r>
          <rPr>
            <sz val="18"/>
            <color indexed="81"/>
            <rFont val="Tahoma"/>
            <family val="2"/>
          </rPr>
          <t>Red - 25
Amber = 50
Green - 75</t>
        </r>
      </text>
    </comment>
    <comment ref="E10" authorId="0">
      <text>
        <r>
          <rPr>
            <sz val="18"/>
            <color indexed="81"/>
            <rFont val="Tahoma"/>
            <family val="2"/>
          </rPr>
          <t>Red - 25
Amber = 50
Green - 75</t>
        </r>
      </text>
    </comment>
    <comment ref="E11" authorId="0">
      <text>
        <r>
          <rPr>
            <sz val="18"/>
            <color indexed="81"/>
            <rFont val="Tahoma"/>
            <family val="2"/>
          </rPr>
          <t>Red = 25
Amber = 50
Green =75</t>
        </r>
      </text>
    </comment>
    <comment ref="E12" authorId="0">
      <text>
        <r>
          <rPr>
            <sz val="9"/>
            <color indexed="81"/>
            <rFont val="Tahoma"/>
            <family val="2"/>
          </rPr>
          <t xml:space="preserve">
</t>
        </r>
        <r>
          <rPr>
            <sz val="18"/>
            <color indexed="81"/>
            <rFont val="Tahoma"/>
            <family val="2"/>
          </rPr>
          <t>1=Red
2 = Amber
3 = Red</t>
        </r>
      </text>
    </comment>
    <comment ref="E14" authorId="0">
      <text>
        <r>
          <rPr>
            <sz val="18"/>
            <color indexed="81"/>
            <rFont val="Tahoma"/>
            <family val="2"/>
          </rPr>
          <t>Red = 95 
Amber = 98
Green  = 100</t>
        </r>
      </text>
    </comment>
    <comment ref="E16" authorId="0">
      <text>
        <r>
          <rPr>
            <sz val="9"/>
            <color indexed="81"/>
            <rFont val="Tahoma"/>
            <family val="2"/>
          </rPr>
          <t xml:space="preserve">
</t>
        </r>
        <r>
          <rPr>
            <sz val="18"/>
            <color indexed="81"/>
            <rFont val="Tahoma"/>
            <family val="2"/>
          </rPr>
          <t>Red = 30
Amber = 40
Green = 50</t>
        </r>
      </text>
    </comment>
    <comment ref="E23" authorId="0">
      <text>
        <r>
          <rPr>
            <sz val="18"/>
            <color indexed="81"/>
            <rFont val="Tahoma"/>
            <family val="2"/>
          </rPr>
          <t>Red = 95 
Amber = 98
Green  = 100</t>
        </r>
      </text>
    </comment>
    <comment ref="E24" authorId="0">
      <text>
        <r>
          <rPr>
            <sz val="18"/>
            <color indexed="81"/>
            <rFont val="Tahoma"/>
            <family val="2"/>
          </rPr>
          <t>Red = 95 
Amber = 98
Green  = 100</t>
        </r>
      </text>
    </comment>
    <comment ref="E25" authorId="0">
      <text>
        <r>
          <rPr>
            <sz val="18"/>
            <color indexed="81"/>
            <rFont val="Tahoma"/>
            <family val="2"/>
          </rPr>
          <t>Red = 95 
Amber = 98
Green  = 100</t>
        </r>
      </text>
    </comment>
    <comment ref="E26" authorId="0">
      <text>
        <r>
          <rPr>
            <sz val="18"/>
            <color indexed="81"/>
            <rFont val="Tahoma"/>
            <family val="2"/>
          </rPr>
          <t>Red = 95 
Amber = 98
Green  = 100</t>
        </r>
      </text>
    </comment>
    <comment ref="E27" authorId="0">
      <text>
        <r>
          <rPr>
            <sz val="18"/>
            <color indexed="81"/>
            <rFont val="Tahoma"/>
            <family val="2"/>
          </rPr>
          <t>Red = 95 
Amber = 98
Green  = 100</t>
        </r>
      </text>
    </comment>
    <comment ref="E32" authorId="0">
      <text>
        <r>
          <rPr>
            <sz val="9"/>
            <color indexed="81"/>
            <rFont val="Tahoma"/>
            <family val="2"/>
          </rPr>
          <t xml:space="preserve">
</t>
        </r>
        <r>
          <rPr>
            <sz val="18"/>
            <color indexed="81"/>
            <rFont val="Tahoma"/>
            <family val="2"/>
          </rPr>
          <t>1=Red
2 = Amber
3 = Red</t>
        </r>
      </text>
    </comment>
    <comment ref="E33" authorId="0">
      <text>
        <r>
          <rPr>
            <sz val="9"/>
            <color indexed="81"/>
            <rFont val="Tahoma"/>
            <family val="2"/>
          </rPr>
          <t xml:space="preserve">
</t>
        </r>
        <r>
          <rPr>
            <sz val="18"/>
            <color indexed="81"/>
            <rFont val="Tahoma"/>
            <family val="2"/>
          </rPr>
          <t>1=Red
2 = Amber
3 = Red</t>
        </r>
      </text>
    </comment>
    <comment ref="E42" authorId="0">
      <text>
        <r>
          <rPr>
            <sz val="9"/>
            <color indexed="81"/>
            <rFont val="Tahoma"/>
            <family val="2"/>
          </rPr>
          <t xml:space="preserve">
</t>
        </r>
        <r>
          <rPr>
            <sz val="18"/>
            <color indexed="81"/>
            <rFont val="Tahoma"/>
            <family val="2"/>
          </rPr>
          <t>Red = 60
Amber = 70
Green = 80</t>
        </r>
      </text>
    </comment>
    <comment ref="E44" authorId="0">
      <text>
        <r>
          <rPr>
            <sz val="9"/>
            <color indexed="81"/>
            <rFont val="Tahoma"/>
            <family val="2"/>
          </rPr>
          <t xml:space="preserve">
</t>
        </r>
        <r>
          <rPr>
            <sz val="18"/>
            <color indexed="81"/>
            <rFont val="Tahoma"/>
            <family val="2"/>
          </rPr>
          <t>1=Red
2 = Amber
3 = Red</t>
        </r>
      </text>
    </comment>
    <comment ref="E45" authorId="0">
      <text>
        <r>
          <rPr>
            <sz val="9"/>
            <color indexed="81"/>
            <rFont val="Tahoma"/>
            <family val="2"/>
          </rPr>
          <t xml:space="preserve">
</t>
        </r>
        <r>
          <rPr>
            <sz val="18"/>
            <color indexed="81"/>
            <rFont val="Tahoma"/>
            <family val="2"/>
          </rPr>
          <t>Red = 50
Amber = 60
Green = 70</t>
        </r>
      </text>
    </comment>
    <comment ref="E46" authorId="0">
      <text>
        <r>
          <rPr>
            <sz val="9"/>
            <color indexed="81"/>
            <rFont val="Tahoma"/>
            <family val="2"/>
          </rPr>
          <t xml:space="preserve">
</t>
        </r>
        <r>
          <rPr>
            <sz val="18"/>
            <color indexed="81"/>
            <rFont val="Tahoma"/>
            <family val="2"/>
          </rPr>
          <t>Red = 80
Amber = 90
Green = 100</t>
        </r>
      </text>
    </comment>
    <comment ref="E54" authorId="0">
      <text>
        <r>
          <rPr>
            <sz val="9"/>
            <color indexed="81"/>
            <rFont val="Tahoma"/>
            <family val="2"/>
          </rPr>
          <t xml:space="preserve">
</t>
        </r>
        <r>
          <rPr>
            <sz val="18"/>
            <color indexed="81"/>
            <rFont val="Tahoma"/>
            <family val="2"/>
          </rPr>
          <t>1=Red
2 = Amber
3 = Red</t>
        </r>
      </text>
    </comment>
    <comment ref="E55" authorId="0">
      <text>
        <r>
          <rPr>
            <sz val="9"/>
            <color indexed="81"/>
            <rFont val="Tahoma"/>
            <family val="2"/>
          </rPr>
          <t xml:space="preserve">
</t>
        </r>
        <r>
          <rPr>
            <sz val="18"/>
            <color indexed="81"/>
            <rFont val="Tahoma"/>
            <family val="2"/>
          </rPr>
          <t>1=Red
2 = Amber
3 = Red</t>
        </r>
      </text>
    </comment>
    <comment ref="E57" authorId="0">
      <text>
        <r>
          <rPr>
            <sz val="9"/>
            <color indexed="81"/>
            <rFont val="Tahoma"/>
            <family val="2"/>
          </rPr>
          <t xml:space="preserve">
</t>
        </r>
        <r>
          <rPr>
            <sz val="18"/>
            <color indexed="81"/>
            <rFont val="Tahoma"/>
            <family val="2"/>
          </rPr>
          <t>Red = 75
Amber = 80
Green = 85</t>
        </r>
      </text>
    </comment>
    <comment ref="E58" authorId="0">
      <text>
        <r>
          <rPr>
            <sz val="9"/>
            <color indexed="81"/>
            <rFont val="Tahoma"/>
            <family val="2"/>
          </rPr>
          <t xml:space="preserve">
</t>
        </r>
        <r>
          <rPr>
            <sz val="18"/>
            <color indexed="81"/>
            <rFont val="Tahoma"/>
            <family val="2"/>
          </rPr>
          <t>Red = 75
Amber = 80
Green = 85</t>
        </r>
      </text>
    </comment>
    <comment ref="E62" authorId="0">
      <text>
        <r>
          <rPr>
            <sz val="9"/>
            <color indexed="81"/>
            <rFont val="Tahoma"/>
            <family val="2"/>
          </rPr>
          <t xml:space="preserve">
</t>
        </r>
        <r>
          <rPr>
            <sz val="18"/>
            <color indexed="81"/>
            <rFont val="Tahoma"/>
            <family val="2"/>
          </rPr>
          <t>1=Red
2 = Amber
3 = Red</t>
        </r>
      </text>
    </comment>
    <comment ref="E64" authorId="0">
      <text>
        <r>
          <rPr>
            <sz val="9"/>
            <color indexed="81"/>
            <rFont val="Tahoma"/>
            <family val="2"/>
          </rPr>
          <t xml:space="preserve">
</t>
        </r>
        <r>
          <rPr>
            <sz val="18"/>
            <color indexed="81"/>
            <rFont val="Tahoma"/>
            <family val="2"/>
          </rPr>
          <t>Red = 25
Amber = 50
Green = 100</t>
        </r>
      </text>
    </comment>
    <comment ref="E65" authorId="0">
      <text>
        <r>
          <rPr>
            <sz val="9"/>
            <color indexed="81"/>
            <rFont val="Tahoma"/>
            <family val="2"/>
          </rPr>
          <t xml:space="preserve">
</t>
        </r>
        <r>
          <rPr>
            <sz val="18"/>
            <color indexed="81"/>
            <rFont val="Tahoma"/>
            <family val="2"/>
          </rPr>
          <t>Red = 90
Amber = 95
Green = 100</t>
        </r>
      </text>
    </comment>
    <comment ref="E66" authorId="0">
      <text>
        <r>
          <rPr>
            <sz val="9"/>
            <color indexed="81"/>
            <rFont val="Tahoma"/>
            <family val="2"/>
          </rPr>
          <t xml:space="preserve">
</t>
        </r>
        <r>
          <rPr>
            <sz val="18"/>
            <color indexed="81"/>
            <rFont val="Tahoma"/>
            <family val="2"/>
          </rPr>
          <t>Red = 90
Amber = 95
Green = 100</t>
        </r>
      </text>
    </comment>
    <comment ref="E67" authorId="0">
      <text>
        <r>
          <rPr>
            <sz val="9"/>
            <color indexed="81"/>
            <rFont val="Tahoma"/>
            <family val="2"/>
          </rPr>
          <t xml:space="preserve">
</t>
        </r>
        <r>
          <rPr>
            <sz val="18"/>
            <color indexed="81"/>
            <rFont val="Tahoma"/>
            <family val="2"/>
          </rPr>
          <t>Red = 90
Amber = 95
Green = 100</t>
        </r>
      </text>
    </comment>
    <comment ref="E68" authorId="0">
      <text>
        <r>
          <rPr>
            <sz val="9"/>
            <color indexed="81"/>
            <rFont val="Tahoma"/>
            <family val="2"/>
          </rPr>
          <t xml:space="preserve">
</t>
        </r>
        <r>
          <rPr>
            <sz val="18"/>
            <color indexed="81"/>
            <rFont val="Tahoma"/>
            <family val="2"/>
          </rPr>
          <t>1=Red
2 = Amber
3 = Red</t>
        </r>
      </text>
    </comment>
    <comment ref="E69" authorId="0">
      <text>
        <r>
          <rPr>
            <sz val="9"/>
            <color indexed="81"/>
            <rFont val="Tahoma"/>
            <family val="2"/>
          </rPr>
          <t xml:space="preserve">
</t>
        </r>
        <r>
          <rPr>
            <sz val="18"/>
            <color indexed="81"/>
            <rFont val="Tahoma"/>
            <family val="2"/>
          </rPr>
          <t>1=Red
2 = Amber
3 = Red</t>
        </r>
      </text>
    </comment>
    <comment ref="E71" authorId="0">
      <text>
        <r>
          <rPr>
            <sz val="9"/>
            <color indexed="81"/>
            <rFont val="Tahoma"/>
            <family val="2"/>
          </rPr>
          <t xml:space="preserve">
</t>
        </r>
        <r>
          <rPr>
            <sz val="18"/>
            <color indexed="81"/>
            <rFont val="Tahoma"/>
            <family val="2"/>
          </rPr>
          <t>Red = 85
Amber = 90
Green = 95</t>
        </r>
      </text>
    </comment>
    <comment ref="E72" authorId="0">
      <text>
        <r>
          <rPr>
            <sz val="9"/>
            <color indexed="81"/>
            <rFont val="Tahoma"/>
            <family val="2"/>
          </rPr>
          <t xml:space="preserve">
</t>
        </r>
        <r>
          <rPr>
            <sz val="18"/>
            <color indexed="81"/>
            <rFont val="Tahoma"/>
            <family val="2"/>
          </rPr>
          <t>Red = 85
Amber = 90
Green = 95</t>
        </r>
      </text>
    </comment>
    <comment ref="E73" authorId="0">
      <text>
        <r>
          <rPr>
            <sz val="9"/>
            <color indexed="81"/>
            <rFont val="Tahoma"/>
            <family val="2"/>
          </rPr>
          <t xml:space="preserve">
</t>
        </r>
        <r>
          <rPr>
            <sz val="18"/>
            <color indexed="81"/>
            <rFont val="Tahoma"/>
            <family val="2"/>
          </rPr>
          <t>Red = 40
Amber = 45
Green = 50</t>
        </r>
      </text>
    </comment>
    <comment ref="E74" authorId="0">
      <text>
        <r>
          <rPr>
            <sz val="9"/>
            <color indexed="81"/>
            <rFont val="Tahoma"/>
            <family val="2"/>
          </rPr>
          <t xml:space="preserve">
</t>
        </r>
        <r>
          <rPr>
            <sz val="18"/>
            <color indexed="81"/>
            <rFont val="Tahoma"/>
            <family val="2"/>
          </rPr>
          <t>Red = 40
Amber = 45
Green = 50</t>
        </r>
      </text>
    </comment>
    <comment ref="E76" authorId="0">
      <text>
        <r>
          <rPr>
            <sz val="9"/>
            <color indexed="81"/>
            <rFont val="Tahoma"/>
            <family val="2"/>
          </rPr>
          <t xml:space="preserve">
</t>
        </r>
        <r>
          <rPr>
            <sz val="18"/>
            <color indexed="81"/>
            <rFont val="Tahoma"/>
            <family val="2"/>
          </rPr>
          <t>1=Red
2 = Amber
3 = Red</t>
        </r>
      </text>
    </comment>
    <comment ref="E77" authorId="0">
      <text>
        <r>
          <rPr>
            <sz val="9"/>
            <color indexed="81"/>
            <rFont val="Tahoma"/>
            <family val="2"/>
          </rPr>
          <t xml:space="preserve">
</t>
        </r>
        <r>
          <rPr>
            <sz val="18"/>
            <color indexed="81"/>
            <rFont val="Tahoma"/>
            <family val="2"/>
          </rPr>
          <t>1=Red
2 = Amber
3 = Red</t>
        </r>
      </text>
    </comment>
    <comment ref="E78" authorId="0">
      <text>
        <r>
          <rPr>
            <sz val="9"/>
            <color indexed="81"/>
            <rFont val="Tahoma"/>
            <family val="2"/>
          </rPr>
          <t xml:space="preserve">
</t>
        </r>
        <r>
          <rPr>
            <sz val="18"/>
            <color indexed="81"/>
            <rFont val="Tahoma"/>
            <family val="2"/>
          </rPr>
          <t>1=Red
2 = Amber
3 = Red</t>
        </r>
      </text>
    </comment>
    <comment ref="E79" authorId="0">
      <text>
        <r>
          <rPr>
            <sz val="9"/>
            <color indexed="81"/>
            <rFont val="Tahoma"/>
            <family val="2"/>
          </rPr>
          <t xml:space="preserve">
</t>
        </r>
        <r>
          <rPr>
            <sz val="18"/>
            <color indexed="81"/>
            <rFont val="Tahoma"/>
            <family val="2"/>
          </rPr>
          <t>1=Red
2 = Amber
3 = Red</t>
        </r>
      </text>
    </comment>
    <comment ref="E80" authorId="0">
      <text>
        <r>
          <rPr>
            <sz val="9"/>
            <color indexed="81"/>
            <rFont val="Tahoma"/>
            <family val="2"/>
          </rPr>
          <t xml:space="preserve">
</t>
        </r>
        <r>
          <rPr>
            <sz val="18"/>
            <color indexed="81"/>
            <rFont val="Tahoma"/>
            <family val="2"/>
          </rPr>
          <t>1=Red
2 = Amber
3 = Red</t>
        </r>
      </text>
    </comment>
    <comment ref="E85" authorId="0">
      <text>
        <r>
          <rPr>
            <sz val="9"/>
            <color indexed="81"/>
            <rFont val="Tahoma"/>
            <family val="2"/>
          </rPr>
          <t xml:space="preserve">
</t>
        </r>
        <r>
          <rPr>
            <sz val="18"/>
            <color indexed="81"/>
            <rFont val="Tahoma"/>
            <family val="2"/>
          </rPr>
          <t>1=Red
2 = Amber
3 = Red</t>
        </r>
      </text>
    </comment>
    <comment ref="E89" authorId="0">
      <text>
        <r>
          <rPr>
            <b/>
            <sz val="9"/>
            <color indexed="81"/>
            <rFont val="Tahoma"/>
            <family val="2"/>
          </rPr>
          <t xml:space="preserve">
</t>
        </r>
        <r>
          <rPr>
            <sz val="18"/>
            <color indexed="81"/>
            <rFont val="Tahoma"/>
            <family val="2"/>
          </rPr>
          <t>Red = 2
Amber = 3
Green = 4</t>
        </r>
        <r>
          <rPr>
            <sz val="9"/>
            <color indexed="81"/>
            <rFont val="Tahoma"/>
            <family val="2"/>
          </rPr>
          <t xml:space="preserve">
</t>
        </r>
      </text>
    </comment>
    <comment ref="E90" authorId="0">
      <text>
        <r>
          <rPr>
            <b/>
            <sz val="9"/>
            <color indexed="81"/>
            <rFont val="Tahoma"/>
            <family val="2"/>
          </rPr>
          <t xml:space="preserve">
</t>
        </r>
        <r>
          <rPr>
            <sz val="18"/>
            <color indexed="81"/>
            <rFont val="Tahoma"/>
            <family val="2"/>
          </rPr>
          <t>Red = 2
Amber = 3
Green = 4</t>
        </r>
        <r>
          <rPr>
            <sz val="9"/>
            <color indexed="81"/>
            <rFont val="Tahoma"/>
            <family val="2"/>
          </rPr>
          <t xml:space="preserve">
</t>
        </r>
      </text>
    </comment>
  </commentList>
</comments>
</file>

<file path=xl/comments3.xml><?xml version="1.0" encoding="utf-8"?>
<comments xmlns="http://schemas.openxmlformats.org/spreadsheetml/2006/main">
  <authors>
    <author>Ian Cook</author>
  </authors>
  <commentList>
    <comment ref="E3" authorId="0">
      <text>
        <r>
          <rPr>
            <sz val="20"/>
            <color indexed="81"/>
            <rFont val="Tahoma"/>
            <family val="2"/>
          </rPr>
          <t>90% = Red
92% = Amber
95% + = Green</t>
        </r>
        <r>
          <rPr>
            <sz val="16"/>
            <color indexed="81"/>
            <rFont val="Tahoma"/>
            <family val="2"/>
          </rPr>
          <t xml:space="preserve">
</t>
        </r>
      </text>
    </comment>
    <comment ref="E4" authorId="0">
      <text>
        <r>
          <rPr>
            <sz val="20"/>
            <color indexed="81"/>
            <rFont val="Tahoma"/>
            <family val="2"/>
          </rPr>
          <t>75% = Red
85% = Amber
95% + = Green</t>
        </r>
        <r>
          <rPr>
            <sz val="16"/>
            <color indexed="81"/>
            <rFont val="Tahoma"/>
            <family val="2"/>
          </rPr>
          <t xml:space="preserve">
</t>
        </r>
      </text>
    </comment>
    <comment ref="E5" authorId="0">
      <text>
        <r>
          <rPr>
            <sz val="20"/>
            <color indexed="81"/>
            <rFont val="Tahoma"/>
            <family val="2"/>
          </rPr>
          <t>90% = Red
92% = Amber
95% + = Green</t>
        </r>
        <r>
          <rPr>
            <sz val="16"/>
            <color indexed="81"/>
            <rFont val="Tahoma"/>
            <family val="2"/>
          </rPr>
          <t xml:space="preserve">
</t>
        </r>
      </text>
    </comment>
    <comment ref="E6" authorId="0">
      <text>
        <r>
          <rPr>
            <sz val="20"/>
            <color indexed="81"/>
            <rFont val="Tahoma"/>
            <family val="2"/>
          </rPr>
          <t>75% = Red
85% = Amber
95% + = Green</t>
        </r>
        <r>
          <rPr>
            <sz val="16"/>
            <color indexed="81"/>
            <rFont val="Tahoma"/>
            <family val="2"/>
          </rPr>
          <t xml:space="preserve">
</t>
        </r>
      </text>
    </comment>
    <comment ref="E7" authorId="0">
      <text>
        <r>
          <rPr>
            <sz val="20"/>
            <color indexed="81"/>
            <rFont val="Tahoma"/>
            <family val="2"/>
          </rPr>
          <t>90% = Red
92% = Amber
95% + = Green</t>
        </r>
        <r>
          <rPr>
            <sz val="16"/>
            <color indexed="81"/>
            <rFont val="Tahoma"/>
            <family val="2"/>
          </rPr>
          <t xml:space="preserve">
</t>
        </r>
      </text>
    </comment>
    <comment ref="E8" authorId="0">
      <text>
        <r>
          <rPr>
            <sz val="22"/>
            <color indexed="81"/>
            <rFont val="Tahoma"/>
            <family val="2"/>
          </rPr>
          <t xml:space="preserve">Red = 90
Amber = 95
Green = 100
</t>
        </r>
      </text>
    </comment>
    <comment ref="E9" authorId="0">
      <text>
        <r>
          <rPr>
            <sz val="18"/>
            <color indexed="81"/>
            <rFont val="Tahoma"/>
            <family val="2"/>
          </rPr>
          <t>Red - 25
Amber = 50
Green - 75</t>
        </r>
      </text>
    </comment>
    <comment ref="B10" authorId="0">
      <text>
        <r>
          <rPr>
            <b/>
            <sz val="9"/>
            <color indexed="81"/>
            <rFont val="Tahoma"/>
            <family val="2"/>
          </rPr>
          <t>Ian Cook:</t>
        </r>
        <r>
          <rPr>
            <sz val="9"/>
            <color indexed="81"/>
            <rFont val="Tahoma"/>
            <family val="2"/>
          </rPr>
          <t xml:space="preserve">
100% in &gt;35 days</t>
        </r>
      </text>
    </comment>
    <comment ref="E10" authorId="0">
      <text>
        <r>
          <rPr>
            <sz val="18"/>
            <color indexed="81"/>
            <rFont val="Tahoma"/>
            <family val="2"/>
          </rPr>
          <t>Red - 25
Amber = 50
Green - 75</t>
        </r>
      </text>
    </comment>
    <comment ref="B11" authorId="0">
      <text>
        <r>
          <rPr>
            <b/>
            <sz val="9"/>
            <color indexed="81"/>
            <rFont val="Tahoma"/>
            <family val="2"/>
          </rPr>
          <t>Ian Cook:</t>
        </r>
        <r>
          <rPr>
            <sz val="9"/>
            <color indexed="81"/>
            <rFont val="Tahoma"/>
            <family val="2"/>
          </rPr>
          <t xml:space="preserve">
Average 42 days for period</t>
        </r>
      </text>
    </comment>
    <comment ref="E11" authorId="0">
      <text>
        <r>
          <rPr>
            <sz val="18"/>
            <color indexed="81"/>
            <rFont val="Tahoma"/>
            <family val="2"/>
          </rPr>
          <t>Red = 25
Amber = 50
Green =75</t>
        </r>
      </text>
    </comment>
    <comment ref="E12" authorId="0">
      <text>
        <r>
          <rPr>
            <sz val="9"/>
            <color indexed="81"/>
            <rFont val="Tahoma"/>
            <family val="2"/>
          </rPr>
          <t xml:space="preserve">
</t>
        </r>
        <r>
          <rPr>
            <sz val="18"/>
            <color indexed="81"/>
            <rFont val="Tahoma"/>
            <family val="2"/>
          </rPr>
          <t>1=Red
2 = Amber
3 = Red</t>
        </r>
      </text>
    </comment>
    <comment ref="E14" authorId="0">
      <text>
        <r>
          <rPr>
            <sz val="18"/>
            <color indexed="81"/>
            <rFont val="Tahoma"/>
            <family val="2"/>
          </rPr>
          <t>Red = 95 
Amber = 98
Green  = 100</t>
        </r>
      </text>
    </comment>
    <comment ref="E16" authorId="0">
      <text>
        <r>
          <rPr>
            <sz val="9"/>
            <color indexed="81"/>
            <rFont val="Tahoma"/>
            <family val="2"/>
          </rPr>
          <t xml:space="preserve">
</t>
        </r>
        <r>
          <rPr>
            <sz val="18"/>
            <color indexed="81"/>
            <rFont val="Tahoma"/>
            <family val="2"/>
          </rPr>
          <t>Red = 30
Amber = 40
Green = 50</t>
        </r>
      </text>
    </comment>
    <comment ref="E23" authorId="0">
      <text>
        <r>
          <rPr>
            <sz val="18"/>
            <color indexed="81"/>
            <rFont val="Tahoma"/>
            <family val="2"/>
          </rPr>
          <t>Red = 95 
Amber = 98
Green  = 100</t>
        </r>
      </text>
    </comment>
    <comment ref="E24" authorId="0">
      <text>
        <r>
          <rPr>
            <sz val="18"/>
            <color indexed="81"/>
            <rFont val="Tahoma"/>
            <family val="2"/>
          </rPr>
          <t>Red = 95 
Amber = 98
Green  = 100</t>
        </r>
      </text>
    </comment>
    <comment ref="E25" authorId="0">
      <text>
        <r>
          <rPr>
            <sz val="18"/>
            <color indexed="81"/>
            <rFont val="Tahoma"/>
            <family val="2"/>
          </rPr>
          <t>Red = 95 
Amber = 98
Green  = 100</t>
        </r>
      </text>
    </comment>
    <comment ref="E26" authorId="0">
      <text>
        <r>
          <rPr>
            <sz val="18"/>
            <color indexed="81"/>
            <rFont val="Tahoma"/>
            <family val="2"/>
          </rPr>
          <t>Red = 95 
Amber = 98
Green  = 100</t>
        </r>
      </text>
    </comment>
    <comment ref="E27" authorId="0">
      <text>
        <r>
          <rPr>
            <sz val="18"/>
            <color indexed="81"/>
            <rFont val="Tahoma"/>
            <family val="2"/>
          </rPr>
          <t>Red = 95 
Amber = 98
Green  = 100</t>
        </r>
      </text>
    </comment>
    <comment ref="E32" authorId="0">
      <text>
        <r>
          <rPr>
            <sz val="9"/>
            <color indexed="81"/>
            <rFont val="Tahoma"/>
            <family val="2"/>
          </rPr>
          <t xml:space="preserve">
</t>
        </r>
        <r>
          <rPr>
            <sz val="18"/>
            <color indexed="81"/>
            <rFont val="Tahoma"/>
            <family val="2"/>
          </rPr>
          <t>1=Red
2 = Amber
3 = Red</t>
        </r>
      </text>
    </comment>
    <comment ref="E33" authorId="0">
      <text>
        <r>
          <rPr>
            <sz val="9"/>
            <color indexed="81"/>
            <rFont val="Tahoma"/>
            <family val="2"/>
          </rPr>
          <t xml:space="preserve">
</t>
        </r>
        <r>
          <rPr>
            <sz val="18"/>
            <color indexed="81"/>
            <rFont val="Tahoma"/>
            <family val="2"/>
          </rPr>
          <t>1=Red
2 = Amber
3 = Red</t>
        </r>
      </text>
    </comment>
    <comment ref="E42" authorId="0">
      <text>
        <r>
          <rPr>
            <sz val="9"/>
            <color indexed="81"/>
            <rFont val="Tahoma"/>
            <family val="2"/>
          </rPr>
          <t xml:space="preserve">
</t>
        </r>
        <r>
          <rPr>
            <sz val="18"/>
            <color indexed="81"/>
            <rFont val="Tahoma"/>
            <family val="2"/>
          </rPr>
          <t>Red = 60
Amber = 70
Green = 80</t>
        </r>
      </text>
    </comment>
    <comment ref="E44" authorId="0">
      <text>
        <r>
          <rPr>
            <sz val="9"/>
            <color indexed="81"/>
            <rFont val="Tahoma"/>
            <family val="2"/>
          </rPr>
          <t xml:space="preserve">
</t>
        </r>
        <r>
          <rPr>
            <sz val="18"/>
            <color indexed="81"/>
            <rFont val="Tahoma"/>
            <family val="2"/>
          </rPr>
          <t>1=Red
2 = Amber
3 = Red</t>
        </r>
      </text>
    </comment>
    <comment ref="E45" authorId="0">
      <text>
        <r>
          <rPr>
            <sz val="9"/>
            <color indexed="81"/>
            <rFont val="Tahoma"/>
            <family val="2"/>
          </rPr>
          <t xml:space="preserve">
</t>
        </r>
        <r>
          <rPr>
            <sz val="18"/>
            <color indexed="81"/>
            <rFont val="Tahoma"/>
            <family val="2"/>
          </rPr>
          <t>Red = 50
Amber = 60
Green = 70</t>
        </r>
      </text>
    </comment>
    <comment ref="E46" authorId="0">
      <text>
        <r>
          <rPr>
            <sz val="9"/>
            <color indexed="81"/>
            <rFont val="Tahoma"/>
            <family val="2"/>
          </rPr>
          <t xml:space="preserve">
</t>
        </r>
        <r>
          <rPr>
            <sz val="18"/>
            <color indexed="81"/>
            <rFont val="Tahoma"/>
            <family val="2"/>
          </rPr>
          <t>Red = 80
Amber = 90
Green = 100</t>
        </r>
      </text>
    </comment>
    <comment ref="E54" authorId="0">
      <text>
        <r>
          <rPr>
            <sz val="9"/>
            <color indexed="81"/>
            <rFont val="Tahoma"/>
            <family val="2"/>
          </rPr>
          <t xml:space="preserve">
</t>
        </r>
        <r>
          <rPr>
            <sz val="18"/>
            <color indexed="81"/>
            <rFont val="Tahoma"/>
            <family val="2"/>
          </rPr>
          <t>1=Red
2 = Amber
3 = Red</t>
        </r>
      </text>
    </comment>
    <comment ref="E55" authorId="0">
      <text>
        <r>
          <rPr>
            <sz val="9"/>
            <color indexed="81"/>
            <rFont val="Tahoma"/>
            <family val="2"/>
          </rPr>
          <t xml:space="preserve">
</t>
        </r>
        <r>
          <rPr>
            <sz val="18"/>
            <color indexed="81"/>
            <rFont val="Tahoma"/>
            <family val="2"/>
          </rPr>
          <t>1=Red
2 = Amber
3 = Red</t>
        </r>
      </text>
    </comment>
    <comment ref="E57" authorId="0">
      <text>
        <r>
          <rPr>
            <sz val="9"/>
            <color indexed="81"/>
            <rFont val="Tahoma"/>
            <family val="2"/>
          </rPr>
          <t xml:space="preserve">
</t>
        </r>
        <r>
          <rPr>
            <sz val="18"/>
            <color indexed="81"/>
            <rFont val="Tahoma"/>
            <family val="2"/>
          </rPr>
          <t>Red = 75
Amber = 80
Green = 85</t>
        </r>
      </text>
    </comment>
    <comment ref="E58" authorId="0">
      <text>
        <r>
          <rPr>
            <sz val="9"/>
            <color indexed="81"/>
            <rFont val="Tahoma"/>
            <family val="2"/>
          </rPr>
          <t xml:space="preserve">
</t>
        </r>
        <r>
          <rPr>
            <sz val="18"/>
            <color indexed="81"/>
            <rFont val="Tahoma"/>
            <family val="2"/>
          </rPr>
          <t>Red = 75
Amber = 80
Green = 85</t>
        </r>
      </text>
    </comment>
    <comment ref="E62" authorId="0">
      <text>
        <r>
          <rPr>
            <sz val="9"/>
            <color indexed="81"/>
            <rFont val="Tahoma"/>
            <family val="2"/>
          </rPr>
          <t xml:space="preserve">
</t>
        </r>
        <r>
          <rPr>
            <sz val="18"/>
            <color indexed="81"/>
            <rFont val="Tahoma"/>
            <family val="2"/>
          </rPr>
          <t>1=Red
2 = Amber
3 = Red</t>
        </r>
      </text>
    </comment>
    <comment ref="E64" authorId="0">
      <text>
        <r>
          <rPr>
            <sz val="9"/>
            <color indexed="81"/>
            <rFont val="Tahoma"/>
            <family val="2"/>
          </rPr>
          <t xml:space="preserve">
</t>
        </r>
        <r>
          <rPr>
            <sz val="18"/>
            <color indexed="81"/>
            <rFont val="Tahoma"/>
            <family val="2"/>
          </rPr>
          <t>Red = 25
Amber = 50
Green = 100</t>
        </r>
      </text>
    </comment>
    <comment ref="E65" authorId="0">
      <text>
        <r>
          <rPr>
            <sz val="9"/>
            <color indexed="81"/>
            <rFont val="Tahoma"/>
            <family val="2"/>
          </rPr>
          <t xml:space="preserve">
</t>
        </r>
        <r>
          <rPr>
            <sz val="18"/>
            <color indexed="81"/>
            <rFont val="Tahoma"/>
            <family val="2"/>
          </rPr>
          <t>Red = 90
Amber = 95
Green = 100</t>
        </r>
      </text>
    </comment>
    <comment ref="E66" authorId="0">
      <text>
        <r>
          <rPr>
            <sz val="9"/>
            <color indexed="81"/>
            <rFont val="Tahoma"/>
            <family val="2"/>
          </rPr>
          <t xml:space="preserve">
</t>
        </r>
        <r>
          <rPr>
            <sz val="18"/>
            <color indexed="81"/>
            <rFont val="Tahoma"/>
            <family val="2"/>
          </rPr>
          <t>Red = 90
Amber = 95
Green = 100</t>
        </r>
      </text>
    </comment>
    <comment ref="E67" authorId="0">
      <text>
        <r>
          <rPr>
            <sz val="9"/>
            <color indexed="81"/>
            <rFont val="Tahoma"/>
            <family val="2"/>
          </rPr>
          <t xml:space="preserve">
</t>
        </r>
        <r>
          <rPr>
            <sz val="18"/>
            <color indexed="81"/>
            <rFont val="Tahoma"/>
            <family val="2"/>
          </rPr>
          <t>Red = 90
Amber = 95
Green = 100</t>
        </r>
      </text>
    </comment>
    <comment ref="E68" authorId="0">
      <text>
        <r>
          <rPr>
            <sz val="9"/>
            <color indexed="81"/>
            <rFont val="Tahoma"/>
            <family val="2"/>
          </rPr>
          <t xml:space="preserve">
</t>
        </r>
        <r>
          <rPr>
            <sz val="18"/>
            <color indexed="81"/>
            <rFont val="Tahoma"/>
            <family val="2"/>
          </rPr>
          <t>1=Red
2 = Amber
3 = Red</t>
        </r>
      </text>
    </comment>
    <comment ref="E69" authorId="0">
      <text>
        <r>
          <rPr>
            <sz val="9"/>
            <color indexed="81"/>
            <rFont val="Tahoma"/>
            <family val="2"/>
          </rPr>
          <t xml:space="preserve">
</t>
        </r>
        <r>
          <rPr>
            <sz val="18"/>
            <color indexed="81"/>
            <rFont val="Tahoma"/>
            <family val="2"/>
          </rPr>
          <t>1=Red
2 = Amber
3 = Red</t>
        </r>
      </text>
    </comment>
    <comment ref="E71" authorId="0">
      <text>
        <r>
          <rPr>
            <sz val="9"/>
            <color indexed="81"/>
            <rFont val="Tahoma"/>
            <family val="2"/>
          </rPr>
          <t xml:space="preserve">
</t>
        </r>
        <r>
          <rPr>
            <sz val="18"/>
            <color indexed="81"/>
            <rFont val="Tahoma"/>
            <family val="2"/>
          </rPr>
          <t>Red = 85
Amber = 90
Green = 95</t>
        </r>
      </text>
    </comment>
    <comment ref="E72" authorId="0">
      <text>
        <r>
          <rPr>
            <sz val="9"/>
            <color indexed="81"/>
            <rFont val="Tahoma"/>
            <family val="2"/>
          </rPr>
          <t xml:space="preserve">
</t>
        </r>
        <r>
          <rPr>
            <sz val="18"/>
            <color indexed="81"/>
            <rFont val="Tahoma"/>
            <family val="2"/>
          </rPr>
          <t>Red = 85
Amber = 90
Green = 95</t>
        </r>
      </text>
    </comment>
    <comment ref="E73" authorId="0">
      <text>
        <r>
          <rPr>
            <sz val="9"/>
            <color indexed="81"/>
            <rFont val="Tahoma"/>
            <family val="2"/>
          </rPr>
          <t xml:space="preserve">
</t>
        </r>
        <r>
          <rPr>
            <sz val="18"/>
            <color indexed="81"/>
            <rFont val="Tahoma"/>
            <family val="2"/>
          </rPr>
          <t>Red = 40
Amber = 45
Green = 50</t>
        </r>
      </text>
    </comment>
    <comment ref="E74" authorId="0">
      <text>
        <r>
          <rPr>
            <sz val="9"/>
            <color indexed="81"/>
            <rFont val="Tahoma"/>
            <family val="2"/>
          </rPr>
          <t xml:space="preserve">
</t>
        </r>
        <r>
          <rPr>
            <sz val="18"/>
            <color indexed="81"/>
            <rFont val="Tahoma"/>
            <family val="2"/>
          </rPr>
          <t>Red = 40
Amber = 45
Green = 50</t>
        </r>
      </text>
    </comment>
    <comment ref="E76" authorId="0">
      <text>
        <r>
          <rPr>
            <sz val="9"/>
            <color indexed="81"/>
            <rFont val="Tahoma"/>
            <family val="2"/>
          </rPr>
          <t xml:space="preserve">
</t>
        </r>
        <r>
          <rPr>
            <sz val="18"/>
            <color indexed="81"/>
            <rFont val="Tahoma"/>
            <family val="2"/>
          </rPr>
          <t>1=Red
2 = Amber
3 = Red</t>
        </r>
      </text>
    </comment>
    <comment ref="E77" authorId="0">
      <text>
        <r>
          <rPr>
            <sz val="9"/>
            <color indexed="81"/>
            <rFont val="Tahoma"/>
            <family val="2"/>
          </rPr>
          <t xml:space="preserve">
</t>
        </r>
        <r>
          <rPr>
            <sz val="18"/>
            <color indexed="81"/>
            <rFont val="Tahoma"/>
            <family val="2"/>
          </rPr>
          <t>1=Red
2 = Amber
3 = Red</t>
        </r>
      </text>
    </comment>
    <comment ref="E78" authorId="0">
      <text>
        <r>
          <rPr>
            <sz val="9"/>
            <color indexed="81"/>
            <rFont val="Tahoma"/>
            <family val="2"/>
          </rPr>
          <t xml:space="preserve">
</t>
        </r>
        <r>
          <rPr>
            <sz val="18"/>
            <color indexed="81"/>
            <rFont val="Tahoma"/>
            <family val="2"/>
          </rPr>
          <t>1=Red
2 = Amber
3 = Red</t>
        </r>
      </text>
    </comment>
    <comment ref="E79" authorId="0">
      <text>
        <r>
          <rPr>
            <sz val="9"/>
            <color indexed="81"/>
            <rFont val="Tahoma"/>
            <family val="2"/>
          </rPr>
          <t xml:space="preserve">
</t>
        </r>
        <r>
          <rPr>
            <sz val="18"/>
            <color indexed="81"/>
            <rFont val="Tahoma"/>
            <family val="2"/>
          </rPr>
          <t>1=Red
2 = Amber
3 = Red</t>
        </r>
      </text>
    </comment>
    <comment ref="E80" authorId="0">
      <text>
        <r>
          <rPr>
            <sz val="9"/>
            <color indexed="81"/>
            <rFont val="Tahoma"/>
            <family val="2"/>
          </rPr>
          <t xml:space="preserve">
</t>
        </r>
        <r>
          <rPr>
            <sz val="18"/>
            <color indexed="81"/>
            <rFont val="Tahoma"/>
            <family val="2"/>
          </rPr>
          <t>1=Red
2 = Amber
3 = Red</t>
        </r>
      </text>
    </comment>
    <comment ref="E85" authorId="0">
      <text>
        <r>
          <rPr>
            <sz val="9"/>
            <color indexed="81"/>
            <rFont val="Tahoma"/>
            <family val="2"/>
          </rPr>
          <t xml:space="preserve">
</t>
        </r>
        <r>
          <rPr>
            <sz val="18"/>
            <color indexed="81"/>
            <rFont val="Tahoma"/>
            <family val="2"/>
          </rPr>
          <t>1=Red
2 = Amber
3 = Red</t>
        </r>
      </text>
    </comment>
    <comment ref="E89" authorId="0">
      <text>
        <r>
          <rPr>
            <b/>
            <sz val="9"/>
            <color indexed="81"/>
            <rFont val="Tahoma"/>
            <family val="2"/>
          </rPr>
          <t xml:space="preserve">
</t>
        </r>
        <r>
          <rPr>
            <sz val="18"/>
            <color indexed="81"/>
            <rFont val="Tahoma"/>
            <family val="2"/>
          </rPr>
          <t>Red = 2
Amber = 3
Green = 4</t>
        </r>
        <r>
          <rPr>
            <sz val="9"/>
            <color indexed="81"/>
            <rFont val="Tahoma"/>
            <family val="2"/>
          </rPr>
          <t xml:space="preserve">
</t>
        </r>
      </text>
    </comment>
    <comment ref="E90" authorId="0">
      <text>
        <r>
          <rPr>
            <b/>
            <sz val="9"/>
            <color indexed="81"/>
            <rFont val="Tahoma"/>
            <family val="2"/>
          </rPr>
          <t xml:space="preserve">
</t>
        </r>
        <r>
          <rPr>
            <sz val="18"/>
            <color indexed="81"/>
            <rFont val="Tahoma"/>
            <family val="2"/>
          </rPr>
          <t>Red = 2
Amber = 3
Green = 4</t>
        </r>
        <r>
          <rPr>
            <sz val="9"/>
            <color indexed="81"/>
            <rFont val="Tahoma"/>
            <family val="2"/>
          </rPr>
          <t xml:space="preserve">
</t>
        </r>
      </text>
    </comment>
  </commentList>
</comments>
</file>

<file path=xl/sharedStrings.xml><?xml version="1.0" encoding="utf-8"?>
<sst xmlns="http://schemas.openxmlformats.org/spreadsheetml/2006/main" count="1315" uniqueCount="273">
  <si>
    <t>Ref</t>
  </si>
  <si>
    <t>Description</t>
  </si>
  <si>
    <t>Owner</t>
  </si>
  <si>
    <t>Schedule</t>
  </si>
  <si>
    <t>Measure</t>
  </si>
  <si>
    <t>Quarter 1</t>
  </si>
  <si>
    <t>Quarter 2</t>
  </si>
  <si>
    <t>Quarter 3</t>
  </si>
  <si>
    <t>Quarter 4</t>
  </si>
  <si>
    <t>KPI A</t>
  </si>
  <si>
    <t>Year on year improvement of the performance of HRA REC's and CAG</t>
  </si>
  <si>
    <t>Comments
(max 228 characters)</t>
  </si>
  <si>
    <t>A1</t>
  </si>
  <si>
    <t>95% of applications to full research ethics committee meetings to receive final decision within 60 calendar days  (mandatory)</t>
  </si>
  <si>
    <t>JK</t>
  </si>
  <si>
    <t>Monthly</t>
  </si>
  <si>
    <t>%</t>
  </si>
  <si>
    <t>A2</t>
  </si>
  <si>
    <t>95% of applications to full research ethics committee meetings to receive final decision within 40 calendar days (stretch target)</t>
  </si>
  <si>
    <t>A3</t>
  </si>
  <si>
    <t>95% of applications to research ethics proportionate review service to receive decision within 14 calendar days</t>
  </si>
  <si>
    <t>A4</t>
  </si>
  <si>
    <t>95% of amendments, on approved applications, submitted to research ethics committees to receive a decision within 28 calendar days (stretch target)</t>
  </si>
  <si>
    <t>A5</t>
  </si>
  <si>
    <t>95% of amendments, on approved applications, submitted to research ethics committees to receive a decision within 35 calendar days (mandatory)</t>
  </si>
  <si>
    <t>A6</t>
  </si>
  <si>
    <t>100% of GTAC applications to be receive a decision in 60 days</t>
  </si>
  <si>
    <t>A7</t>
  </si>
  <si>
    <r>
      <t>CAG/CAT – 75%</t>
    </r>
    <r>
      <rPr>
        <sz val="11"/>
        <color rgb="FFFF0000"/>
        <rFont val="Arial"/>
        <family val="2"/>
      </rPr>
      <t xml:space="preserve"> </t>
    </r>
    <r>
      <rPr>
        <sz val="11"/>
        <color rgb="FF000000"/>
        <rFont val="Arial"/>
        <family val="2"/>
      </rPr>
      <t>of full applications  to be completed in 60 days</t>
    </r>
  </si>
  <si>
    <t>A8</t>
  </si>
  <si>
    <t>CAG/CAT 75% of Precedent Set review applications to be completed in 30 days</t>
  </si>
  <si>
    <t>A9</t>
  </si>
  <si>
    <r>
      <t>CAG/CAT 75%</t>
    </r>
    <r>
      <rPr>
        <sz val="11"/>
        <color rgb="FF000000"/>
        <rFont val="Arial"/>
        <family val="2"/>
      </rPr>
      <t xml:space="preserve"> of amendments to be completed in 30 days</t>
    </r>
  </si>
  <si>
    <t>A10</t>
  </si>
  <si>
    <t>All operational complaints are reviewed and pursued for learning</t>
  </si>
  <si>
    <t>1= Red
3 = Green</t>
  </si>
  <si>
    <t>KPI B</t>
  </si>
  <si>
    <t>Quality Control and Audit</t>
  </si>
  <si>
    <t>B1(a)</t>
  </si>
  <si>
    <t>TS</t>
  </si>
  <si>
    <t>Quarterly</t>
  </si>
  <si>
    <t>B1(b)</t>
  </si>
  <si>
    <t>B2</t>
  </si>
  <si>
    <t>50% of committees to receive full accreditation at first audit</t>
  </si>
  <si>
    <t>KPI C</t>
  </si>
  <si>
    <t>Promoting Research Transparency</t>
  </si>
  <si>
    <t>C1</t>
  </si>
  <si>
    <t>Publish 100% of REC opinions and CAG advice</t>
  </si>
  <si>
    <t>C2</t>
  </si>
  <si>
    <t>Report on the number of requests of deferral of the full HRA record on the website alongside the opinions</t>
  </si>
  <si>
    <t>Number</t>
  </si>
  <si>
    <t>C3</t>
  </si>
  <si>
    <t>Report on the number of requests for deferral of clinical trial registration</t>
  </si>
  <si>
    <t>JK/TS</t>
  </si>
  <si>
    <t>C4</t>
  </si>
  <si>
    <t>Audit clinical trial applications to access registration compliance against HRA policy</t>
  </si>
  <si>
    <t>KPI D</t>
  </si>
  <si>
    <t>Maintaining System Performance (99% availability)</t>
  </si>
  <si>
    <t>D1</t>
  </si>
  <si>
    <t>IRAS</t>
  </si>
  <si>
    <t>JM</t>
  </si>
  <si>
    <t>D2</t>
  </si>
  <si>
    <t>HARP</t>
  </si>
  <si>
    <t>D3</t>
  </si>
  <si>
    <t>WEB</t>
  </si>
  <si>
    <t>IC</t>
  </si>
  <si>
    <t>D4</t>
  </si>
  <si>
    <t>INTRANET</t>
  </si>
  <si>
    <t>D5</t>
  </si>
  <si>
    <t xml:space="preserve">TOPS </t>
  </si>
  <si>
    <t>KPI E</t>
  </si>
  <si>
    <t xml:space="preserve">Providing high quality advice and guidance </t>
  </si>
  <si>
    <t>E1</t>
  </si>
  <si>
    <t>90% of all queries completed within in 4 working days</t>
  </si>
  <si>
    <t>E2</t>
  </si>
  <si>
    <t>75% of all queries completed within 1 working day (stretch target)</t>
  </si>
  <si>
    <t>KPI F</t>
  </si>
  <si>
    <t>Measuring the success of a new research governance policy framework in the UK</t>
  </si>
  <si>
    <t>F1</t>
  </si>
  <si>
    <t>The new framework is adopted UK Wide</t>
  </si>
  <si>
    <t>JW</t>
  </si>
  <si>
    <t>Annual</t>
  </si>
  <si>
    <t>F2</t>
  </si>
  <si>
    <t>Stakeholder feedback supports the new framework as meeting HRA objectives to make it easier to do good quality research and maintain public confidence in health research.</t>
  </si>
  <si>
    <t>KPI G</t>
  </si>
  <si>
    <t>Implementing improvements to the research environment</t>
  </si>
  <si>
    <t>G1</t>
  </si>
  <si>
    <t>Implement HRA Approval according to the agreed phasing and timelines in the detailed project plans</t>
  </si>
  <si>
    <t>G2</t>
  </si>
  <si>
    <t xml:space="preserve"> Implement protocol templates and guidance according to the agreed plans</t>
  </si>
  <si>
    <t>G3</t>
  </si>
  <si>
    <t>Implement developments to IRAS and HARP according to the agreed plans</t>
  </si>
  <si>
    <t>G4</t>
  </si>
  <si>
    <t>Percentage studies achieving target timelines for HRA Approval, including elements within Approval</t>
  </si>
  <si>
    <t>G5</t>
  </si>
  <si>
    <t>Reduction in overall timeline for the research approval process compared with baseline</t>
  </si>
  <si>
    <t>G6</t>
  </si>
  <si>
    <t>Impact of implementation of HRA Approval on efficiency and cost of research process</t>
  </si>
  <si>
    <t>KPI H</t>
  </si>
  <si>
    <t>The HRA will effectively communicate using a wide range of communication tools</t>
  </si>
  <si>
    <t>C2a</t>
  </si>
  <si>
    <t>Annual stakeholder event evaluation reaches a satisfaction level of 80%</t>
  </si>
  <si>
    <t>KG</t>
  </si>
  <si>
    <t>H1</t>
  </si>
  <si>
    <t>HRA News delivered to plan (%) and effectiveness judged through staff survey</t>
  </si>
  <si>
    <t xml:space="preserve">Monthly and Annual </t>
  </si>
  <si>
    <t>H2</t>
  </si>
  <si>
    <t>Stakeholder newsletters delivered to planned timescales, quality judged through perception and satisfaction audits</t>
  </si>
  <si>
    <t>H3</t>
  </si>
  <si>
    <t>All media requests acknowledged within journalist deadlines and where priority is agreed answered within the timeframe set</t>
  </si>
  <si>
    <t>H4</t>
  </si>
  <si>
    <t xml:space="preserve">All news items on the HRA website are current and topical </t>
  </si>
  <si>
    <t>H5</t>
  </si>
  <si>
    <t>All consultations are noted as closed when the deadline is reached</t>
  </si>
  <si>
    <t>H6</t>
  </si>
  <si>
    <t xml:space="preserve">website user satisfaction (to be measured by bounce rate - target 50%) </t>
  </si>
  <si>
    <t>KPI I</t>
  </si>
  <si>
    <t>The HRA effectively and appropriately involves patients and the public in developing and implementing plans and proposals, and uses its influence on others to support effective public involvement in health research</t>
  </si>
  <si>
    <t>I1</t>
  </si>
  <si>
    <t xml:space="preserve">Monitor % of applications that have clearly involved patients and the public in their development. </t>
  </si>
  <si>
    <t>I2</t>
  </si>
  <si>
    <t>Maintain  proportion of lay members on committees</t>
  </si>
  <si>
    <t>I3</t>
  </si>
  <si>
    <t>Feedback on Public Involvement in HRA activities record as satisfied or very satisfied score of 90% or above by participants</t>
  </si>
  <si>
    <t>KPI J</t>
  </si>
  <si>
    <t>The HRA is able to make decisions and develop plans based on accurate timely management information, and to demonstrate delivery against objectives through relevant and transparent key performance indicators.</t>
  </si>
  <si>
    <t>J1</t>
  </si>
  <si>
    <t>KPI collection and reporting plan to be completed by June 2015</t>
  </si>
  <si>
    <t>J2</t>
  </si>
  <si>
    <t>Produce a quarterly KPI report (final version within 4 weeks from end of reporting period) for the board and monthly (within 7 working days from end of reporting period) for Executive Management Team (EMT)</t>
  </si>
  <si>
    <t>KPI K</t>
  </si>
  <si>
    <t>The HRA maximizes the value from the investment in training by providing relevant and accessible training opportunities and sharing as appropriate training material to be used by others.</t>
  </si>
  <si>
    <t>K1</t>
  </si>
  <si>
    <t>85% of available  training places are taken up</t>
  </si>
  <si>
    <t>K2</t>
  </si>
  <si>
    <t xml:space="preserve">To achieve at least 85% satisfaction for each training course. If not achieved investigation completed to ensure improvements can be made </t>
  </si>
  <si>
    <t>K3</t>
  </si>
  <si>
    <t>100% of planned training (staff/member/researcher) events are delivered</t>
  </si>
  <si>
    <t>IC/TS</t>
  </si>
  <si>
    <t>K4</t>
  </si>
  <si>
    <t>All material from training days is made available in agreed and accessible formats</t>
  </si>
  <si>
    <t>KPI L</t>
  </si>
  <si>
    <t>Staff are well motivated and are well supported to achieve their objectives</t>
  </si>
  <si>
    <t>L1</t>
  </si>
  <si>
    <t>Improvement in targeted areas of staff survey identified in action plan</t>
  </si>
  <si>
    <t>KPI M</t>
  </si>
  <si>
    <t>We work in a fully transparent way at all times, in line with our organisational values and our expectations of others.</t>
  </si>
  <si>
    <t>M1</t>
  </si>
  <si>
    <t>Responding to complaints within 25 working days or if longer, by keeping the complainant fully informed.</t>
  </si>
  <si>
    <t>SR</t>
  </si>
  <si>
    <t>M2</t>
  </si>
  <si>
    <t>100% of all FOI requests (valid and invalid) acknowledged and additional clarification sought within 10 working days (Quarterly report)</t>
  </si>
  <si>
    <t>M3</t>
  </si>
  <si>
    <t>100% of valid FOI requests to receive final response within 20 working days of receipt (where qualified exemption does not apply) (Quarterly report)</t>
  </si>
  <si>
    <t>M4</t>
  </si>
  <si>
    <t>100% of valid FOI requests where qualified exemption applies, and a public interest test may be required, to receive a final response within 40 working days of receipt</t>
  </si>
  <si>
    <t>M5</t>
  </si>
  <si>
    <t>Publish HR data in accordance with data transparency (recruitment profile and organagram)</t>
  </si>
  <si>
    <t>Still awaiting uplaod date for organagram - recruitment returns up to date</t>
  </si>
  <si>
    <t>M6</t>
  </si>
  <si>
    <t>Publish financial data in accordance with data transparency on a  monthly basis</t>
  </si>
  <si>
    <t>DC</t>
  </si>
  <si>
    <t>KPI N</t>
  </si>
  <si>
    <t>The HRA meets its requirements as a public body in making best use of public funds at all times.</t>
  </si>
  <si>
    <t>N1</t>
  </si>
  <si>
    <t>95% of all invoices to paid within 30 days (BPPC Target)</t>
  </si>
  <si>
    <t>N2</t>
  </si>
  <si>
    <t>95% of value of all invoices paid within 30 days</t>
  </si>
  <si>
    <t>N3</t>
  </si>
  <si>
    <t>60% of all invoices to be paid within 10 days (HRA Target)</t>
  </si>
  <si>
    <t>N4</t>
  </si>
  <si>
    <t>60% of value all invoices to be paid within 10 days (HRA Target)</t>
  </si>
  <si>
    <t>N5</t>
  </si>
  <si>
    <t>Improve % of payments made within 5 days using 14/15 as a baseline</t>
  </si>
  <si>
    <t>N6</t>
  </si>
  <si>
    <t>Financial forecasts are produced from September 2015 at the latest and reviewed monthly thereafter</t>
  </si>
  <si>
    <t>N7</t>
  </si>
  <si>
    <t>Financial reports produced within 4 working days and overall financial position reported to the EMT on a monthly basis and Board bi monthly</t>
  </si>
  <si>
    <t>Days</t>
  </si>
  <si>
    <t>N8</t>
  </si>
  <si>
    <t>Financial plan 2015/16 published and agreed budgets in place by  May 2015.</t>
  </si>
  <si>
    <t>N9</t>
  </si>
  <si>
    <t>Strategic 5 year financial plan published and agreed</t>
  </si>
  <si>
    <t>N10</t>
  </si>
  <si>
    <t>Demonstrate reduction in spend in the following areas across all functions:- 
Travel and Accommodation per head count; Office Supplies per head count 
Office Accommodation per head count.</t>
  </si>
  <si>
    <t>N11a</t>
  </si>
  <si>
    <t>65% (or more) rail journey's are booked 7 days or more in advance (longer time booked in advance, greater level of savings)</t>
  </si>
  <si>
    <t>N11b</t>
  </si>
  <si>
    <t>10% (or less) rail bookings are made 2 days or less from date of travel</t>
  </si>
  <si>
    <t>N11c</t>
  </si>
  <si>
    <t>Avg cost of hotel/night in London is the same or less than £115</t>
  </si>
  <si>
    <t>£</t>
  </si>
  <si>
    <t>N11d</t>
  </si>
  <si>
    <t>Avg cost of hotel/night outside London is the same or less than £75</t>
  </si>
  <si>
    <t>N12</t>
  </si>
  <si>
    <t>All services continue to deliver savings year on year on a like for like basis (from Sept)</t>
  </si>
  <si>
    <t>6 Monthly</t>
  </si>
  <si>
    <t>N13</t>
  </si>
  <si>
    <t>To report on results of VfM test derived from new procurements in year (Annual Mar 16)</t>
  </si>
  <si>
    <t>Annual (March 16)</t>
  </si>
  <si>
    <t>N14</t>
  </si>
  <si>
    <t>Cash releasing savings plans to be cover a minimum of 3 years plus achievement against these savings to be included in the report to the Board on a monthly basis with commentary and action plans where necessary (from September)</t>
  </si>
  <si>
    <t>KPI O</t>
  </si>
  <si>
    <t>The HRA has healthy, well motivated and engaged staff</t>
  </si>
  <si>
    <t>O1</t>
  </si>
  <si>
    <t xml:space="preserve">Short term sickness absence rates do  not exceed 1% </t>
  </si>
  <si>
    <t>O2</t>
  </si>
  <si>
    <t xml:space="preserve">Long term sickness absence rates do not exceed 3% </t>
  </si>
  <si>
    <t>O3</t>
  </si>
  <si>
    <t>Monthly staff turnover remains  within -1% - +1% of NHS Average of 0.9%   (Health &amp; Social Care Information Centre, National Workforce Statistics for period Apr/May 2015)</t>
  </si>
  <si>
    <t>O4</t>
  </si>
  <si>
    <t>Staff Engagement levels - remain at or above 2014 staff survey results</t>
  </si>
  <si>
    <t>100% of REC Accreditation action plans submitted to QA within agreed timeframes</t>
  </si>
  <si>
    <t>B2(b)</t>
  </si>
  <si>
    <t>100% of (Non-REC Accreditation) HRA audit &amp; gap-analysis action plans submitted to QA within agreed timeframes</t>
  </si>
  <si>
    <t>75% of all queries completed within 1 working day</t>
  </si>
  <si>
    <t>Stakeholder feedback supports the new framework as meeting HRA objectives to make it easier to do good quality research and maintain public confidence in health research</t>
  </si>
  <si>
    <t>HRA latest delivered to plan (%) and effectiveness judged through staff survey</t>
  </si>
  <si>
    <t>100% of planned training events are delivered</t>
  </si>
  <si>
    <t>Financial forecasts are produced from September 2014 at the latest and reviewed monthly thereafter</t>
  </si>
  <si>
    <t>Demonstrate reduction in spend in the following areas across all functions:- 
Travel and Accommodation per head count
Office Supplies per head count 
Office Accommodation per head count</t>
  </si>
  <si>
    <t>All services continue to deliver savings year on year on a like for like basis</t>
  </si>
  <si>
    <t>To report on results of VfM test derived from new procurements in year</t>
  </si>
  <si>
    <t>Staff Turnover remains  within -1% - +1% of NHS Average</t>
  </si>
  <si>
    <t>Q1 circulated to EMT  </t>
  </si>
  <si>
    <t xml:space="preserve"> 26th August</t>
  </si>
  <si>
    <t xml:space="preserve">Q1 considered by EMT </t>
  </si>
  <si>
    <t xml:space="preserve"> 2nd September</t>
  </si>
  <si>
    <t xml:space="preserve">Q1 circulated to Board </t>
  </si>
  <si>
    <t xml:space="preserve"> 9th September</t>
  </si>
  <si>
    <t xml:space="preserve">Q1 considered by Board </t>
  </si>
  <si>
    <t xml:space="preserve"> 16th September</t>
  </si>
  <si>
    <t xml:space="preserve">Q2 data gathered 1st </t>
  </si>
  <si>
    <t xml:space="preserve"> 25th October</t>
  </si>
  <si>
    <t>Q2 circulated to EMT  </t>
  </si>
  <si>
    <t xml:space="preserve"> 28th October</t>
  </si>
  <si>
    <t xml:space="preserve">Q2 considered by EMT </t>
  </si>
  <si>
    <t xml:space="preserve"> 4th November</t>
  </si>
  <si>
    <t xml:space="preserve">Q2 circulated to Board </t>
  </si>
  <si>
    <t>11th November</t>
  </si>
  <si>
    <t xml:space="preserve">Q2 considered by Board </t>
  </si>
  <si>
    <t>18th November</t>
  </si>
  <si>
    <t>Increase / Decrease</t>
  </si>
  <si>
    <t>No Comparator available.</t>
  </si>
  <si>
    <t>On track. UK-wide Research Governance Framework steering group to agree UK consultation draft 24/11/15 for intended launch 18/12/15, subject to UK Ministerial agreement.</t>
  </si>
  <si>
    <t>50% of Research Ethics Committees to receive full accreditation at first audit</t>
  </si>
  <si>
    <r>
      <t xml:space="preserve">100% of final audit action plans </t>
    </r>
    <r>
      <rPr>
        <b/>
        <sz val="11"/>
        <color theme="1"/>
        <rFont val="Arial"/>
        <family val="2"/>
      </rPr>
      <t xml:space="preserve">other than Research Ethics Committees </t>
    </r>
    <r>
      <rPr>
        <sz val="11"/>
        <color theme="1"/>
        <rFont val="Arial"/>
        <family val="2"/>
      </rPr>
      <t>across all functions submitted and accepted by QA within timescales</t>
    </r>
  </si>
  <si>
    <t>100% of final Research Ethics Committes audit action plans submitted and accepted by QA within agreed timeframes</t>
  </si>
  <si>
    <t>In the 2015 staff survey, 97% reported that HRA News was an effective means of communication (up from 93% in 2014)</t>
  </si>
  <si>
    <t>Oct 2 from 12 cancelled, Nov 1 from 6</t>
  </si>
  <si>
    <t>None closed</t>
  </si>
  <si>
    <t>2014-15</t>
  </si>
  <si>
    <t>2015-16</t>
  </si>
  <si>
    <t>Forecast</t>
  </si>
  <si>
    <t>Report on actions taken to Board on 20 May and then further discussed at Staff Forum in June</t>
  </si>
  <si>
    <t>Have just received go-ahead to upload organagram on to main data.gov.uk site. This will be completed by end of May 2016. All required HR Data has been published</t>
  </si>
  <si>
    <t>Continuing excellent performance</t>
  </si>
  <si>
    <r>
      <t xml:space="preserve">Report on the </t>
    </r>
    <r>
      <rPr>
        <b/>
        <sz val="11"/>
        <color theme="1"/>
        <rFont val="Arial"/>
        <family val="2"/>
      </rPr>
      <t>number</t>
    </r>
    <r>
      <rPr>
        <sz val="11"/>
        <color theme="1"/>
        <rFont val="Arial"/>
        <family val="2"/>
      </rPr>
      <t xml:space="preserve"> of requests of deferral of the full HRA record on the website alongside the opinions</t>
    </r>
  </si>
  <si>
    <r>
      <t xml:space="preserve">Report on the </t>
    </r>
    <r>
      <rPr>
        <b/>
        <sz val="11"/>
        <color theme="1"/>
        <rFont val="Arial"/>
        <family val="2"/>
      </rPr>
      <t>number</t>
    </r>
    <r>
      <rPr>
        <sz val="11"/>
        <color theme="1"/>
        <rFont val="Arial"/>
        <family val="2"/>
      </rPr>
      <t xml:space="preserve"> of requests for deferral of clinical trial registration</t>
    </r>
  </si>
  <si>
    <t>Nine people were on significant long term sickness absence in January and March</t>
  </si>
  <si>
    <t>65% (or more) rail journey's are booked 7 days or more in advance (in most cases longer time booked in advance, greater level of savings)</t>
  </si>
  <si>
    <t>Against this stretch target, it is noted that, the final quarter saw a &gt;30% increase in the volume of queries traffic</t>
  </si>
  <si>
    <t>one event was cancelled in January</t>
  </si>
  <si>
    <t>Q4 saw additional slide sets and E-learning modules go-live, along with the enablement of open access (without the need to register an account) for E-learning modules. Further development of the training booking site was undertaken.</t>
  </si>
  <si>
    <t>Performance against other ALB's particularly strong. Reflecting on the 'red' nature of performance, this I believe is a reflection of the challenge of the taget rather than the nature of the performance. The target will be reviewed for 16/17</t>
  </si>
  <si>
    <t>As above</t>
  </si>
  <si>
    <t>Data from the analysis of 2014 applications shows that the number of applicants who have involved the public has risen to 36% for all studies from 19% in 2010 and 28% in 2012 for all studies (n+ 2,748 non-educational, studies). This breaks down to 54% for non-commercially funded studies (vs 29% and 40% in 2010 and 2012 respectively) and 9% for commercially funded studies (vs 2% and 5% in 2010 and 2012 respectively). The breakdown for non-commercial funders ranges from 89% for NIHR down to 32% for NHS organisations. A full analysis is being prepared and will  be available in June 2016</t>
  </si>
  <si>
    <t>No feedback was gathered in Q4. For the work of the web site group on the public involvement pages we are waiting until the new pages go live before collecting this.</t>
  </si>
  <si>
    <t>Consultation closed, framework being further developed</t>
  </si>
  <si>
    <t>See above</t>
  </si>
  <si>
    <t>Not held this year</t>
  </si>
  <si>
    <t>investigating why users are leaving pages to reduce bounce rate</t>
  </si>
  <si>
    <t>ANNEX 1 - HRA KPIs, Quarter 1 - 4  2015 /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</si>
</sst>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_-[$£-809]* #,##0.00_-;\-[$£-809]* #,##0.00_-;_-[$£-809]* &quot;-&quot;??_-;_-@_-"/>
    <numFmt numFmtId="166" formatCode="&quot;£&quot;#,##0.00"/>
    <numFmt numFmtId="167" formatCode="_-[$£-809]* #,##0_-;\-[$£-809]* #,##0_-;_-[$£-809]* &quot;-&quot;??_-;_-@_-"/>
  </numFmts>
  <fonts count="20" x14ac:knownFonts="1">
    <font>
      <sz val="11"/>
      <color theme="1"/>
      <name val="Arial"/>
      <family val="2"/>
    </font>
    <font>
      <sz val="11"/>
      <color theme="1"/>
      <name val="Arial"/>
      <family val="2"/>
    </font>
    <font>
      <sz val="11"/>
      <color rgb="FFFF0000"/>
      <name val="Arial"/>
      <family val="2"/>
    </font>
    <font>
      <b/>
      <sz val="11"/>
      <color theme="1"/>
      <name val="Arial"/>
      <family val="2"/>
    </font>
    <font>
      <sz val="8"/>
      <color theme="1"/>
      <name val="Arial"/>
      <family val="2"/>
    </font>
    <font>
      <b/>
      <sz val="18"/>
      <color theme="1"/>
      <name val="Arial"/>
      <family val="2"/>
    </font>
    <font>
      <b/>
      <sz val="11"/>
      <color rgb="FFFFC000"/>
      <name val="Arial"/>
      <family val="2"/>
    </font>
    <font>
      <b/>
      <sz val="11"/>
      <name val="Arial"/>
      <family val="2"/>
    </font>
    <font>
      <sz val="11"/>
      <name val="Arial"/>
      <family val="2"/>
    </font>
    <font>
      <sz val="11"/>
      <color theme="1"/>
      <name val="Calibri"/>
      <family val="2"/>
      <scheme val="minor"/>
    </font>
    <font>
      <sz val="11"/>
      <color rgb="FF000000"/>
      <name val="Arial"/>
      <family val="2"/>
    </font>
    <font>
      <sz val="20"/>
      <color indexed="81"/>
      <name val="Tahoma"/>
      <family val="2"/>
    </font>
    <font>
      <sz val="16"/>
      <color indexed="81"/>
      <name val="Tahoma"/>
      <family val="2"/>
    </font>
    <font>
      <sz val="22"/>
      <color indexed="81"/>
      <name val="Tahoma"/>
      <family val="2"/>
    </font>
    <font>
      <sz val="18"/>
      <color indexed="81"/>
      <name val="Tahoma"/>
      <family val="2"/>
    </font>
    <font>
      <sz val="9"/>
      <color indexed="81"/>
      <name val="Tahoma"/>
      <family val="2"/>
    </font>
    <font>
      <b/>
      <sz val="9"/>
      <color indexed="81"/>
      <name val="Tahoma"/>
      <family val="2"/>
    </font>
    <font>
      <b/>
      <sz val="11"/>
      <color theme="0" tint="-4.9989318521683403E-2"/>
      <name val="Arial"/>
      <family val="2"/>
    </font>
    <font>
      <sz val="10"/>
      <color theme="1"/>
      <name val="Arial"/>
      <family val="2"/>
    </font>
    <font>
      <sz val="9"/>
      <color theme="1"/>
      <name val="Arial"/>
      <family val="2"/>
    </font>
  </fonts>
  <fills count="11">
    <fill>
      <patternFill patternType="none"/>
    </fill>
    <fill>
      <patternFill patternType="gray125"/>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lightGray">
        <fgColor theme="0" tint="-0.499984740745262"/>
        <bgColor indexed="65"/>
      </patternFill>
    </fill>
    <fill>
      <patternFill patternType="solid">
        <fgColor rgb="FFFFFF00"/>
        <bgColor indexed="64"/>
      </patternFill>
    </fill>
    <fill>
      <patternFill patternType="solid">
        <fgColor theme="1"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0" fontId="9" fillId="0" borderId="0"/>
    <xf numFmtId="9" fontId="9" fillId="0" borderId="0" applyFont="0" applyFill="0" applyBorder="0" applyAlignment="0" applyProtection="0"/>
  </cellStyleXfs>
  <cellXfs count="216">
    <xf numFmtId="0" fontId="0" fillId="0" borderId="0" xfId="0"/>
    <xf numFmtId="0" fontId="1" fillId="0" borderId="0" xfId="0" applyFont="1" applyAlignment="1">
      <alignment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4" fillId="0" borderId="0" xfId="0" applyFont="1" applyAlignment="1">
      <alignment horizontal="left" vertical="top"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left" vertical="top" wrapText="1"/>
    </xf>
    <xf numFmtId="0" fontId="7" fillId="3" borderId="8" xfId="0" applyFont="1" applyFill="1" applyBorder="1" applyAlignment="1">
      <alignment horizontal="center" vertical="center"/>
    </xf>
    <xf numFmtId="0" fontId="7" fillId="3" borderId="9" xfId="0" applyFont="1" applyFill="1" applyBorder="1" applyAlignment="1">
      <alignment horizontal="left" vertical="center"/>
    </xf>
    <xf numFmtId="0" fontId="8" fillId="3" borderId="10" xfId="0" applyFont="1" applyFill="1" applyBorder="1" applyAlignment="1">
      <alignment horizontal="center" vertical="center"/>
    </xf>
    <xf numFmtId="17" fontId="1" fillId="3" borderId="7" xfId="0" applyNumberFormat="1" applyFont="1" applyFill="1" applyBorder="1" applyAlignment="1">
      <alignment horizontal="center" vertical="center"/>
    </xf>
    <xf numFmtId="17" fontId="1" fillId="3" borderId="6" xfId="0" applyNumberFormat="1" applyFont="1" applyFill="1" applyBorder="1" applyAlignment="1">
      <alignment horizontal="left" vertical="top" wrapText="1"/>
    </xf>
    <xf numFmtId="0" fontId="1" fillId="0" borderId="0" xfId="0" applyFont="1" applyAlignment="1"/>
    <xf numFmtId="0" fontId="1" fillId="0" borderId="7" xfId="0" applyFont="1" applyBorder="1" applyAlignment="1">
      <alignment horizontal="center" vertical="center" wrapText="1"/>
    </xf>
    <xf numFmtId="0" fontId="1" fillId="0" borderId="0" xfId="0" applyFont="1" applyBorder="1" applyAlignment="1">
      <alignment horizontal="left" vertical="center" wrapText="1"/>
    </xf>
    <xf numFmtId="0" fontId="1" fillId="0" borderId="7" xfId="0" applyFont="1" applyFill="1" applyBorder="1" applyAlignment="1">
      <alignment horizontal="center" vertical="center" wrapText="1"/>
    </xf>
    <xf numFmtId="9" fontId="1" fillId="0" borderId="7" xfId="1" applyFont="1" applyBorder="1" applyAlignment="1">
      <alignment horizontal="center" vertical="center" wrapText="1"/>
    </xf>
    <xf numFmtId="0" fontId="4" fillId="4" borderId="7" xfId="0" applyFont="1" applyFill="1" applyBorder="1" applyAlignment="1">
      <alignment horizontal="left" vertical="top" wrapText="1"/>
    </xf>
    <xf numFmtId="0" fontId="4" fillId="4" borderId="6" xfId="0" applyFont="1" applyFill="1" applyBorder="1" applyAlignment="1">
      <alignment horizontal="left" vertical="top" wrapText="1"/>
    </xf>
    <xf numFmtId="0" fontId="1" fillId="0" borderId="7" xfId="0" applyFont="1" applyBorder="1" applyAlignment="1">
      <alignment horizontal="left" vertical="center" wrapText="1"/>
    </xf>
    <xf numFmtId="9" fontId="1" fillId="0" borderId="7" xfId="0" applyNumberFormat="1" applyFont="1" applyBorder="1" applyAlignment="1">
      <alignment horizontal="center" vertical="center" wrapText="1"/>
    </xf>
    <xf numFmtId="0" fontId="10" fillId="0" borderId="7" xfId="0" applyFont="1" applyBorder="1" applyAlignment="1">
      <alignment horizontal="left" vertical="center" wrapText="1"/>
    </xf>
    <xf numFmtId="0" fontId="10" fillId="0" borderId="7" xfId="0" applyFont="1" applyFill="1" applyBorder="1" applyAlignment="1">
      <alignment horizontal="left" vertical="center" wrapText="1"/>
    </xf>
    <xf numFmtId="0" fontId="8" fillId="0" borderId="7" xfId="0" applyFont="1" applyFill="1" applyBorder="1" applyAlignment="1">
      <alignment horizontal="left" vertical="center" wrapText="1"/>
    </xf>
    <xf numFmtId="0" fontId="1" fillId="0" borderId="7" xfId="0" applyFont="1" applyFill="1" applyBorder="1" applyAlignment="1">
      <alignment horizontal="left" vertical="center" wrapText="1"/>
    </xf>
    <xf numFmtId="0" fontId="7" fillId="3" borderId="9" xfId="0" applyFont="1" applyFill="1" applyBorder="1" applyAlignment="1">
      <alignment horizontal="center" vertical="center"/>
    </xf>
    <xf numFmtId="17" fontId="1" fillId="3" borderId="10" xfId="0" applyNumberFormat="1" applyFont="1" applyFill="1" applyBorder="1" applyAlignment="1">
      <alignment horizontal="center" vertical="center"/>
    </xf>
    <xf numFmtId="17" fontId="4" fillId="3" borderId="6" xfId="0" applyNumberFormat="1" applyFont="1" applyFill="1" applyBorder="1" applyAlignment="1">
      <alignment horizontal="left" vertical="top" wrapText="1"/>
    </xf>
    <xf numFmtId="17" fontId="4" fillId="3" borderId="10" xfId="0" applyNumberFormat="1" applyFont="1" applyFill="1" applyBorder="1" applyAlignment="1">
      <alignment horizontal="left" vertical="top" wrapText="1"/>
    </xf>
    <xf numFmtId="0" fontId="8"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9" fontId="1" fillId="5" borderId="0" xfId="1" applyFont="1" applyFill="1" applyBorder="1" applyAlignment="1">
      <alignment horizontal="center" vertical="center" wrapText="1"/>
    </xf>
    <xf numFmtId="9" fontId="1" fillId="0" borderId="5" xfId="1" applyFont="1" applyBorder="1" applyAlignment="1">
      <alignment horizontal="center" vertical="center" wrapText="1"/>
    </xf>
    <xf numFmtId="9" fontId="1" fillId="0" borderId="8" xfId="1" applyFont="1" applyBorder="1" applyAlignment="1">
      <alignment horizontal="center" vertical="center" wrapText="1"/>
    </xf>
    <xf numFmtId="9" fontId="1" fillId="0" borderId="11" xfId="1" applyFont="1" applyBorder="1" applyAlignment="1">
      <alignment horizontal="center" vertical="center" wrapText="1"/>
    </xf>
    <xf numFmtId="9" fontId="1" fillId="0" borderId="4" xfId="1" applyFont="1" applyBorder="1" applyAlignment="1">
      <alignment horizontal="center" vertical="center" wrapText="1"/>
    </xf>
    <xf numFmtId="0" fontId="8" fillId="0" borderId="12" xfId="0" applyFont="1" applyFill="1" applyBorder="1" applyAlignment="1">
      <alignment horizontal="center" vertical="center" wrapText="1"/>
    </xf>
    <xf numFmtId="0" fontId="1" fillId="0" borderId="12" xfId="0" applyFont="1" applyFill="1" applyBorder="1" applyAlignment="1">
      <alignment horizontal="center" vertical="center" wrapText="1"/>
    </xf>
    <xf numFmtId="9" fontId="1" fillId="0" borderId="12" xfId="1" applyFont="1" applyBorder="1" applyAlignment="1">
      <alignment horizontal="center" vertical="center" wrapText="1"/>
    </xf>
    <xf numFmtId="9" fontId="1" fillId="0" borderId="13" xfId="1" applyFont="1" applyBorder="1" applyAlignment="1">
      <alignment horizontal="center" vertical="center" wrapText="1"/>
    </xf>
    <xf numFmtId="0" fontId="8" fillId="0" borderId="7" xfId="0" applyFont="1" applyFill="1" applyBorder="1" applyAlignment="1">
      <alignment horizontal="center" vertical="center" wrapText="1"/>
    </xf>
    <xf numFmtId="0" fontId="8" fillId="0" borderId="7" xfId="0" applyFont="1" applyFill="1" applyBorder="1" applyAlignment="1">
      <alignment horizontal="center" vertical="top" wrapText="1"/>
    </xf>
    <xf numFmtId="0" fontId="1" fillId="5" borderId="0" xfId="0" applyFont="1" applyFill="1" applyBorder="1" applyAlignment="1">
      <alignment horizontal="center" vertical="center" wrapText="1"/>
    </xf>
    <xf numFmtId="164" fontId="1" fillId="0" borderId="7" xfId="1" applyNumberFormat="1" applyFont="1" applyBorder="1" applyAlignment="1">
      <alignment horizontal="center" vertical="center" wrapText="1"/>
    </xf>
    <xf numFmtId="0" fontId="1" fillId="6" borderId="7" xfId="0" applyFont="1" applyFill="1" applyBorder="1" applyAlignment="1">
      <alignment horizontal="center" vertical="center" wrapText="1"/>
    </xf>
    <xf numFmtId="0" fontId="1" fillId="0" borderId="6" xfId="0" applyFont="1" applyBorder="1" applyAlignment="1">
      <alignment horizontal="center" vertical="center" wrapText="1"/>
    </xf>
    <xf numFmtId="9" fontId="1" fillId="5" borderId="0" xfId="1" applyNumberFormat="1" applyFont="1" applyFill="1" applyBorder="1" applyAlignment="1">
      <alignment horizontal="center" vertical="center" wrapText="1"/>
    </xf>
    <xf numFmtId="9" fontId="1" fillId="5" borderId="10" xfId="1" applyFont="1" applyFill="1" applyBorder="1" applyAlignment="1">
      <alignment horizontal="center" vertical="center" wrapText="1"/>
    </xf>
    <xf numFmtId="0" fontId="4" fillId="4" borderId="12" xfId="0" applyFont="1" applyFill="1" applyBorder="1" applyAlignment="1">
      <alignment horizontal="left" vertical="top" wrapText="1"/>
    </xf>
    <xf numFmtId="0" fontId="4" fillId="4" borderId="14" xfId="0" applyFont="1" applyFill="1" applyBorder="1" applyAlignment="1">
      <alignment horizontal="left" vertical="top" wrapText="1"/>
    </xf>
    <xf numFmtId="0" fontId="7" fillId="3" borderId="4" xfId="0" applyFont="1" applyFill="1" applyBorder="1" applyAlignment="1">
      <alignment horizontal="center" vertical="center"/>
    </xf>
    <xf numFmtId="0" fontId="8" fillId="3" borderId="9" xfId="0" applyFont="1" applyFill="1" applyBorder="1" applyAlignment="1">
      <alignment horizontal="center" vertical="center"/>
    </xf>
    <xf numFmtId="9" fontId="1" fillId="0" borderId="5" xfId="0" applyNumberFormat="1" applyFont="1" applyBorder="1" applyAlignment="1">
      <alignment horizontal="center" vertical="center" wrapText="1"/>
    </xf>
    <xf numFmtId="0" fontId="4" fillId="4" borderId="5" xfId="0" applyFont="1" applyFill="1" applyBorder="1" applyAlignment="1">
      <alignment horizontal="left" vertical="top" wrapText="1"/>
    </xf>
    <xf numFmtId="0" fontId="4" fillId="4" borderId="15" xfId="0" applyFont="1" applyFill="1" applyBorder="1" applyAlignment="1">
      <alignment horizontal="left" vertical="top" wrapText="1"/>
    </xf>
    <xf numFmtId="0" fontId="8" fillId="0" borderId="12" xfId="0" applyFont="1" applyFill="1" applyBorder="1" applyAlignment="1">
      <alignment horizontal="center" vertical="top"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165" fontId="1" fillId="0" borderId="7" xfId="0" applyNumberFormat="1" applyFont="1" applyBorder="1" applyAlignment="1">
      <alignment horizontal="center" vertical="center" wrapText="1"/>
    </xf>
    <xf numFmtId="10" fontId="1" fillId="0" borderId="7" xfId="1" applyNumberFormat="1" applyFont="1" applyBorder="1" applyAlignment="1">
      <alignment horizontal="center" vertical="center" wrapText="1"/>
    </xf>
    <xf numFmtId="10" fontId="1" fillId="0" borderId="9" xfId="1" applyNumberFormat="1" applyFont="1" applyBorder="1" applyAlignment="1">
      <alignment horizontal="center" vertical="center" wrapText="1"/>
    </xf>
    <xf numFmtId="0" fontId="1" fillId="5" borderId="10"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7" fillId="7" borderId="13" xfId="2" applyFont="1" applyFill="1" applyBorder="1" applyAlignment="1">
      <alignment horizontal="center" vertical="center" wrapText="1"/>
    </xf>
    <xf numFmtId="0" fontId="17" fillId="7" borderId="7" xfId="2" applyFont="1" applyFill="1" applyBorder="1" applyAlignment="1">
      <alignment horizontal="center" vertical="center" wrapText="1"/>
    </xf>
    <xf numFmtId="0" fontId="17" fillId="7" borderId="16" xfId="2" applyFont="1" applyFill="1" applyBorder="1" applyAlignment="1">
      <alignment horizontal="center" vertical="center" wrapText="1"/>
    </xf>
    <xf numFmtId="0" fontId="1" fillId="0" borderId="0" xfId="2" applyFont="1" applyAlignment="1">
      <alignment wrapText="1"/>
    </xf>
    <xf numFmtId="0" fontId="7" fillId="8" borderId="8" xfId="2" applyFont="1" applyFill="1" applyBorder="1" applyAlignment="1">
      <alignment horizontal="center" vertical="center"/>
    </xf>
    <xf numFmtId="0" fontId="7" fillId="8" borderId="9" xfId="2" applyFont="1" applyFill="1" applyBorder="1" applyAlignment="1">
      <alignment horizontal="left" vertical="center"/>
    </xf>
    <xf numFmtId="0" fontId="8" fillId="8" borderId="10" xfId="2" applyFont="1" applyFill="1" applyBorder="1" applyAlignment="1">
      <alignment horizontal="center" vertical="center"/>
    </xf>
    <xf numFmtId="17" fontId="1" fillId="8" borderId="7" xfId="2" applyNumberFormat="1" applyFont="1" applyFill="1" applyBorder="1" applyAlignment="1">
      <alignment horizontal="center" vertical="center"/>
    </xf>
    <xf numFmtId="0" fontId="1" fillId="0" borderId="0" xfId="2" applyFont="1" applyAlignment="1"/>
    <xf numFmtId="0" fontId="1" fillId="0" borderId="7" xfId="2" applyFont="1" applyBorder="1" applyAlignment="1">
      <alignment horizontal="center" vertical="center" wrapText="1"/>
    </xf>
    <xf numFmtId="0" fontId="1" fillId="0" borderId="0" xfId="2" applyFont="1" applyAlignment="1">
      <alignment horizontal="left" wrapText="1"/>
    </xf>
    <xf numFmtId="0" fontId="1" fillId="0" borderId="7" xfId="2" applyFont="1" applyFill="1" applyBorder="1" applyAlignment="1">
      <alignment horizontal="center" vertical="center" wrapText="1"/>
    </xf>
    <xf numFmtId="9" fontId="0" fillId="0" borderId="7" xfId="3" applyFont="1" applyBorder="1" applyAlignment="1">
      <alignment horizontal="center" vertical="center"/>
    </xf>
    <xf numFmtId="0" fontId="1" fillId="0" borderId="7" xfId="2" applyFont="1" applyBorder="1" applyAlignment="1">
      <alignment horizontal="left" wrapText="1"/>
    </xf>
    <xf numFmtId="9" fontId="1" fillId="0" borderId="7" xfId="3" applyFont="1" applyBorder="1" applyAlignment="1">
      <alignment horizontal="center" vertical="center" wrapText="1"/>
    </xf>
    <xf numFmtId="0" fontId="10" fillId="0" borderId="7" xfId="2" applyFont="1" applyBorder="1" applyAlignment="1">
      <alignment horizontal="left" vertical="top" wrapText="1"/>
    </xf>
    <xf numFmtId="0" fontId="10" fillId="0" borderId="7" xfId="2" applyFont="1" applyFill="1" applyBorder="1" applyAlignment="1">
      <alignment horizontal="left" vertical="top" wrapText="1"/>
    </xf>
    <xf numFmtId="0" fontId="8" fillId="0" borderId="7" xfId="2" applyFont="1" applyFill="1" applyBorder="1" applyAlignment="1">
      <alignment horizontal="left" vertical="top" wrapText="1"/>
    </xf>
    <xf numFmtId="0" fontId="1" fillId="0" borderId="7" xfId="2" applyFont="1" applyFill="1" applyBorder="1" applyAlignment="1">
      <alignment horizontal="left" vertical="top" wrapText="1"/>
    </xf>
    <xf numFmtId="0" fontId="1" fillId="0" borderId="7" xfId="3" applyNumberFormat="1" applyFont="1" applyBorder="1" applyAlignment="1">
      <alignment horizontal="center" vertical="center" wrapText="1"/>
    </xf>
    <xf numFmtId="0" fontId="7" fillId="8" borderId="9" xfId="2" applyFont="1" applyFill="1" applyBorder="1" applyAlignment="1">
      <alignment horizontal="center" vertical="center"/>
    </xf>
    <xf numFmtId="17" fontId="1" fillId="8" borderId="10" xfId="2" applyNumberFormat="1" applyFont="1" applyFill="1" applyBorder="1" applyAlignment="1">
      <alignment horizontal="center" vertical="center"/>
    </xf>
    <xf numFmtId="17" fontId="1" fillId="8" borderId="6" xfId="2" applyNumberFormat="1" applyFont="1" applyFill="1" applyBorder="1" applyAlignment="1">
      <alignment horizontal="center" vertical="center"/>
    </xf>
    <xf numFmtId="0" fontId="1" fillId="0" borderId="5" xfId="2" applyFont="1" applyFill="1" applyBorder="1" applyAlignment="1">
      <alignment horizontal="left" vertical="top" wrapText="1"/>
    </xf>
    <xf numFmtId="0" fontId="8" fillId="0" borderId="5" xfId="2" applyFont="1" applyFill="1" applyBorder="1" applyAlignment="1">
      <alignment horizontal="center" vertical="center" wrapText="1"/>
    </xf>
    <xf numFmtId="0" fontId="1" fillId="0" borderId="5" xfId="2" applyFont="1" applyFill="1" applyBorder="1" applyAlignment="1">
      <alignment horizontal="center" vertical="center" wrapText="1"/>
    </xf>
    <xf numFmtId="9" fontId="1" fillId="5" borderId="0" xfId="3" applyFont="1" applyFill="1" applyBorder="1" applyAlignment="1">
      <alignment horizontal="center" vertical="center" wrapText="1"/>
    </xf>
    <xf numFmtId="9" fontId="1" fillId="0" borderId="5" xfId="3" applyFont="1" applyBorder="1" applyAlignment="1">
      <alignment horizontal="center" vertical="center" wrapText="1"/>
    </xf>
    <xf numFmtId="0" fontId="1" fillId="0" borderId="11" xfId="2" applyFont="1" applyFill="1" applyBorder="1" applyAlignment="1">
      <alignment horizontal="left" vertical="top" wrapText="1"/>
    </xf>
    <xf numFmtId="0" fontId="8" fillId="0" borderId="11" xfId="2" applyFont="1" applyFill="1" applyBorder="1" applyAlignment="1">
      <alignment horizontal="center" vertical="center" wrapText="1"/>
    </xf>
    <xf numFmtId="0" fontId="1" fillId="0" borderId="11" xfId="2" applyFont="1" applyFill="1" applyBorder="1" applyAlignment="1">
      <alignment horizontal="center" vertical="center" wrapText="1"/>
    </xf>
    <xf numFmtId="9" fontId="1" fillId="0" borderId="11" xfId="3" applyFont="1" applyBorder="1" applyAlignment="1">
      <alignment horizontal="center" vertical="center" wrapText="1"/>
    </xf>
    <xf numFmtId="0" fontId="1" fillId="0" borderId="12" xfId="2" applyFont="1" applyFill="1" applyBorder="1" applyAlignment="1">
      <alignment horizontal="left" vertical="top" wrapText="1"/>
    </xf>
    <xf numFmtId="0" fontId="8" fillId="0" borderId="12" xfId="2" applyFont="1" applyFill="1" applyBorder="1" applyAlignment="1">
      <alignment horizontal="center" vertical="center" wrapText="1"/>
    </xf>
    <xf numFmtId="0" fontId="1" fillId="0" borderId="12" xfId="2" applyFont="1" applyFill="1" applyBorder="1" applyAlignment="1">
      <alignment horizontal="center" vertical="center" wrapText="1"/>
    </xf>
    <xf numFmtId="9" fontId="1" fillId="0" borderId="12" xfId="3" applyFont="1" applyBorder="1" applyAlignment="1">
      <alignment horizontal="center" vertical="center" wrapText="1"/>
    </xf>
    <xf numFmtId="0" fontId="8" fillId="0" borderId="7" xfId="2" applyFont="1" applyFill="1" applyBorder="1" applyAlignment="1">
      <alignment horizontal="center" vertical="center" wrapText="1"/>
    </xf>
    <xf numFmtId="0" fontId="8" fillId="0" borderId="7" xfId="2" applyFont="1" applyFill="1" applyBorder="1" applyAlignment="1">
      <alignment horizontal="center" vertical="top" wrapText="1"/>
    </xf>
    <xf numFmtId="164" fontId="1" fillId="0" borderId="7" xfId="3" applyNumberFormat="1" applyFont="1" applyBorder="1" applyAlignment="1">
      <alignment horizontal="center" vertical="center" wrapText="1"/>
    </xf>
    <xf numFmtId="0" fontId="1" fillId="0" borderId="7" xfId="2" applyFont="1" applyBorder="1" applyAlignment="1">
      <alignment horizontal="left" vertical="center" wrapText="1"/>
    </xf>
    <xf numFmtId="0" fontId="1" fillId="5" borderId="0" xfId="2" applyFont="1" applyFill="1" applyBorder="1" applyAlignment="1">
      <alignment horizontal="center" vertical="center" wrapText="1"/>
    </xf>
    <xf numFmtId="0" fontId="8" fillId="0" borderId="12" xfId="2" applyFont="1" applyBorder="1" applyAlignment="1">
      <alignment horizontal="left" vertical="top" wrapText="1"/>
    </xf>
    <xf numFmtId="0" fontId="8" fillId="0" borderId="6" xfId="2" applyFont="1" applyBorder="1" applyAlignment="1">
      <alignment horizontal="left" vertical="center" wrapText="1"/>
    </xf>
    <xf numFmtId="0" fontId="1" fillId="0" borderId="6" xfId="2" applyFont="1" applyBorder="1" applyAlignment="1">
      <alignment horizontal="center" vertical="center" wrapText="1"/>
    </xf>
    <xf numFmtId="0" fontId="8" fillId="0" borderId="12" xfId="2" applyFont="1" applyFill="1" applyBorder="1" applyAlignment="1">
      <alignment horizontal="left" vertical="top" wrapText="1"/>
    </xf>
    <xf numFmtId="0" fontId="1" fillId="0" borderId="12" xfId="2" applyFont="1" applyBorder="1" applyAlignment="1">
      <alignment horizontal="center" vertical="center" wrapText="1"/>
    </xf>
    <xf numFmtId="0" fontId="7" fillId="8" borderId="0" xfId="2" applyFont="1" applyFill="1" applyAlignment="1">
      <alignment horizontal="center" vertical="center"/>
    </xf>
    <xf numFmtId="0" fontId="1" fillId="0" borderId="7" xfId="2" applyFont="1" applyBorder="1" applyAlignment="1">
      <alignment horizontal="left" vertical="top" wrapText="1"/>
    </xf>
    <xf numFmtId="17" fontId="1" fillId="8" borderId="0" xfId="2" applyNumberFormat="1" applyFont="1" applyFill="1" applyAlignment="1">
      <alignment horizontal="center" vertical="center"/>
    </xf>
    <xf numFmtId="17" fontId="1" fillId="8" borderId="0" xfId="2" applyNumberFormat="1" applyFont="1" applyFill="1" applyBorder="1" applyAlignment="1">
      <alignment horizontal="center" vertical="center"/>
    </xf>
    <xf numFmtId="17" fontId="1" fillId="8" borderId="17" xfId="2" applyNumberFormat="1" applyFont="1" applyFill="1" applyBorder="1" applyAlignment="1">
      <alignment horizontal="center" vertical="center"/>
    </xf>
    <xf numFmtId="0" fontId="1" fillId="5" borderId="6" xfId="2" applyFont="1" applyFill="1" applyBorder="1" applyAlignment="1">
      <alignment horizontal="center" vertical="center" wrapText="1"/>
    </xf>
    <xf numFmtId="0" fontId="1" fillId="6" borderId="7" xfId="2" applyFont="1" applyFill="1" applyBorder="1" applyAlignment="1">
      <alignment horizontal="center" vertical="center" wrapText="1"/>
    </xf>
    <xf numFmtId="9" fontId="1" fillId="0" borderId="7" xfId="2" applyNumberFormat="1" applyFont="1" applyBorder="1" applyAlignment="1">
      <alignment horizontal="center" vertical="center" wrapText="1"/>
    </xf>
    <xf numFmtId="165" fontId="18" fillId="0" borderId="7" xfId="2" applyNumberFormat="1" applyFont="1" applyBorder="1" applyAlignment="1">
      <alignment horizontal="center" vertical="center" wrapText="1"/>
    </xf>
    <xf numFmtId="165" fontId="1" fillId="0" borderId="7" xfId="2" applyNumberFormat="1" applyFont="1" applyBorder="1" applyAlignment="1">
      <alignment horizontal="center" vertical="center" wrapText="1"/>
    </xf>
    <xf numFmtId="0" fontId="1" fillId="6" borderId="7" xfId="2" applyFont="1" applyFill="1" applyBorder="1" applyAlignment="1">
      <alignment horizontal="center" wrapText="1"/>
    </xf>
    <xf numFmtId="0" fontId="1" fillId="0" borderId="7" xfId="2" applyFont="1" applyFill="1" applyBorder="1" applyAlignment="1">
      <alignment horizontal="center" wrapText="1"/>
    </xf>
    <xf numFmtId="0" fontId="1" fillId="5" borderId="10" xfId="2" applyFont="1" applyFill="1" applyBorder="1" applyAlignment="1">
      <alignment horizontal="center" vertical="center" wrapText="1"/>
    </xf>
    <xf numFmtId="0" fontId="1" fillId="0" borderId="0" xfId="2" applyFont="1" applyAlignment="1">
      <alignment vertical="center" wrapText="1"/>
    </xf>
    <xf numFmtId="0" fontId="9" fillId="8" borderId="0" xfId="2" applyFill="1"/>
    <xf numFmtId="0" fontId="9" fillId="0" borderId="0" xfId="2"/>
    <xf numFmtId="0" fontId="9" fillId="9" borderId="0" xfId="2" applyFill="1"/>
    <xf numFmtId="0" fontId="6" fillId="2" borderId="13" xfId="2" applyFont="1" applyFill="1" applyBorder="1" applyAlignment="1">
      <alignment horizontal="center" vertical="center" wrapText="1"/>
    </xf>
    <xf numFmtId="0" fontId="6" fillId="2" borderId="7" xfId="2" applyFont="1" applyFill="1" applyBorder="1" applyAlignment="1">
      <alignment horizontal="left" vertical="center" wrapText="1"/>
    </xf>
    <xf numFmtId="0" fontId="6" fillId="2" borderId="16" xfId="2" applyFont="1" applyFill="1" applyBorder="1" applyAlignment="1">
      <alignment horizontal="center" vertical="center" wrapText="1"/>
    </xf>
    <xf numFmtId="0" fontId="6" fillId="2" borderId="12" xfId="2" applyFont="1" applyFill="1" applyBorder="1" applyAlignment="1">
      <alignment vertical="center" wrapText="1"/>
    </xf>
    <xf numFmtId="0" fontId="7" fillId="3" borderId="8" xfId="2" applyFont="1" applyFill="1" applyBorder="1" applyAlignment="1">
      <alignment horizontal="center" vertical="center"/>
    </xf>
    <xf numFmtId="0" fontId="7" fillId="3" borderId="9" xfId="2" applyFont="1" applyFill="1" applyBorder="1" applyAlignment="1">
      <alignment horizontal="left" vertical="center"/>
    </xf>
    <xf numFmtId="0" fontId="8" fillId="3" borderId="10" xfId="2" applyFont="1" applyFill="1" applyBorder="1" applyAlignment="1">
      <alignment horizontal="center" vertical="center"/>
    </xf>
    <xf numFmtId="17" fontId="1" fillId="3" borderId="7" xfId="2" applyNumberFormat="1" applyFont="1" applyFill="1" applyBorder="1" applyAlignment="1">
      <alignment horizontal="center" vertical="center"/>
    </xf>
    <xf numFmtId="17" fontId="3" fillId="3" borderId="7" xfId="2" applyNumberFormat="1" applyFont="1" applyFill="1" applyBorder="1" applyAlignment="1">
      <alignment horizontal="center" vertical="center"/>
    </xf>
    <xf numFmtId="0" fontId="1" fillId="0" borderId="0" xfId="2" applyFont="1" applyBorder="1" applyAlignment="1">
      <alignment horizontal="left" vertical="center" wrapText="1"/>
    </xf>
    <xf numFmtId="0" fontId="9" fillId="0" borderId="7" xfId="2" applyBorder="1"/>
    <xf numFmtId="0" fontId="10" fillId="0" borderId="7" xfId="2" applyFont="1" applyBorder="1" applyAlignment="1">
      <alignment horizontal="left" vertical="center" wrapText="1"/>
    </xf>
    <xf numFmtId="0" fontId="10" fillId="0" borderId="7" xfId="2" applyFont="1" applyFill="1" applyBorder="1" applyAlignment="1">
      <alignment horizontal="left" vertical="center" wrapText="1"/>
    </xf>
    <xf numFmtId="0" fontId="8" fillId="0" borderId="7" xfId="2" applyFont="1" applyFill="1" applyBorder="1" applyAlignment="1">
      <alignment horizontal="left" vertical="center" wrapText="1"/>
    </xf>
    <xf numFmtId="0" fontId="1" fillId="0" borderId="7" xfId="2" applyFont="1" applyFill="1" applyBorder="1" applyAlignment="1">
      <alignment horizontal="left" vertical="center" wrapText="1"/>
    </xf>
    <xf numFmtId="0" fontId="8" fillId="0" borderId="12" xfId="2" applyFont="1" applyFill="1" applyBorder="1" applyAlignment="1">
      <alignment horizontal="left" vertical="center" wrapText="1"/>
    </xf>
    <xf numFmtId="9" fontId="1" fillId="0" borderId="12" xfId="2" applyNumberFormat="1" applyFont="1" applyBorder="1" applyAlignment="1">
      <alignment horizontal="center" vertical="center" wrapText="1"/>
    </xf>
    <xf numFmtId="0" fontId="9" fillId="0" borderId="12" xfId="2" applyBorder="1"/>
    <xf numFmtId="0" fontId="7" fillId="3" borderId="9" xfId="2" applyFont="1" applyFill="1" applyBorder="1" applyAlignment="1">
      <alignment horizontal="center" vertical="center"/>
    </xf>
    <xf numFmtId="17" fontId="1" fillId="3" borderId="10" xfId="2" applyNumberFormat="1" applyFont="1" applyFill="1" applyBorder="1" applyAlignment="1">
      <alignment horizontal="center" vertical="center"/>
    </xf>
    <xf numFmtId="17" fontId="1" fillId="3" borderId="6" xfId="2" applyNumberFormat="1" applyFont="1" applyFill="1" applyBorder="1" applyAlignment="1">
      <alignment horizontal="center" vertical="center"/>
    </xf>
    <xf numFmtId="0" fontId="1" fillId="0" borderId="5" xfId="2" applyFont="1" applyFill="1" applyBorder="1" applyAlignment="1">
      <alignment horizontal="left" vertical="center" wrapText="1"/>
    </xf>
    <xf numFmtId="9" fontId="1" fillId="0" borderId="5" xfId="2" applyNumberFormat="1" applyFont="1" applyBorder="1" applyAlignment="1">
      <alignment horizontal="center" vertical="center" wrapText="1"/>
    </xf>
    <xf numFmtId="0" fontId="9" fillId="0" borderId="7" xfId="2" applyBorder="1" applyAlignment="1">
      <alignment horizontal="left" vertical="center"/>
    </xf>
    <xf numFmtId="0" fontId="1" fillId="0" borderId="11" xfId="2" applyFont="1" applyFill="1" applyBorder="1" applyAlignment="1">
      <alignment horizontal="left" vertical="center" wrapText="1"/>
    </xf>
    <xf numFmtId="0" fontId="1" fillId="0" borderId="12" xfId="2" applyFont="1" applyFill="1" applyBorder="1" applyAlignment="1">
      <alignment horizontal="left" vertical="center" wrapText="1"/>
    </xf>
    <xf numFmtId="0" fontId="8" fillId="0" borderId="5" xfId="2" applyFont="1" applyFill="1" applyBorder="1" applyAlignment="1">
      <alignment horizontal="center" vertical="top" wrapText="1"/>
    </xf>
    <xf numFmtId="0" fontId="9" fillId="0" borderId="5" xfId="2" applyBorder="1"/>
    <xf numFmtId="0" fontId="8" fillId="0" borderId="12" xfId="2" applyFont="1" applyFill="1" applyBorder="1" applyAlignment="1">
      <alignment horizontal="center" vertical="top" wrapText="1"/>
    </xf>
    <xf numFmtId="0" fontId="1" fillId="0" borderId="5" xfId="2" applyFont="1" applyBorder="1" applyAlignment="1">
      <alignment horizontal="left" vertical="center" wrapText="1"/>
    </xf>
    <xf numFmtId="0" fontId="1" fillId="0" borderId="5" xfId="2" applyFont="1" applyBorder="1" applyAlignment="1">
      <alignment horizontal="center" vertical="center" wrapText="1"/>
    </xf>
    <xf numFmtId="0" fontId="9" fillId="0" borderId="12" xfId="2" applyBorder="1" applyAlignment="1">
      <alignment vertical="center"/>
    </xf>
    <xf numFmtId="0" fontId="1" fillId="0" borderId="12" xfId="2" applyFont="1" applyBorder="1" applyAlignment="1">
      <alignment horizontal="left" vertical="center" wrapText="1"/>
    </xf>
    <xf numFmtId="0" fontId="8" fillId="0" borderId="11" xfId="2" applyFont="1" applyBorder="1" applyAlignment="1">
      <alignment horizontal="left" vertical="center" wrapText="1"/>
    </xf>
    <xf numFmtId="0" fontId="1" fillId="0" borderId="14" xfId="2" applyFont="1" applyBorder="1" applyAlignment="1">
      <alignment horizontal="center" vertical="center" wrapText="1"/>
    </xf>
    <xf numFmtId="0" fontId="9" fillId="0" borderId="7" xfId="2" applyBorder="1" applyAlignment="1">
      <alignment vertical="center"/>
    </xf>
    <xf numFmtId="0" fontId="1" fillId="0" borderId="7" xfId="2" applyNumberFormat="1" applyFont="1" applyBorder="1" applyAlignment="1">
      <alignment horizontal="center" vertical="center" wrapText="1"/>
    </xf>
    <xf numFmtId="0" fontId="1" fillId="0" borderId="12" xfId="2" applyNumberFormat="1" applyFont="1" applyBorder="1" applyAlignment="1">
      <alignment horizontal="center" vertical="center" wrapText="1"/>
    </xf>
    <xf numFmtId="0" fontId="7" fillId="3" borderId="4" xfId="2" applyFont="1" applyFill="1" applyBorder="1" applyAlignment="1">
      <alignment horizontal="center" vertical="center"/>
    </xf>
    <xf numFmtId="0" fontId="1" fillId="0" borderId="11" xfId="2" applyFont="1" applyBorder="1" applyAlignment="1">
      <alignment horizontal="center" vertical="center" wrapText="1"/>
    </xf>
    <xf numFmtId="166" fontId="19" fillId="0" borderId="7" xfId="2" applyNumberFormat="1" applyFont="1" applyBorder="1" applyAlignment="1">
      <alignment horizontal="center" vertical="center" wrapText="1"/>
    </xf>
    <xf numFmtId="166" fontId="4" fillId="0" borderId="7" xfId="2" applyNumberFormat="1" applyFont="1" applyBorder="1" applyAlignment="1">
      <alignment horizontal="center" vertical="center" wrapText="1"/>
    </xf>
    <xf numFmtId="0" fontId="8" fillId="0" borderId="5" xfId="2" applyFont="1" applyFill="1" applyBorder="1" applyAlignment="1">
      <alignment horizontal="left" vertical="center" wrapText="1"/>
    </xf>
    <xf numFmtId="0" fontId="1" fillId="0" borderId="0" xfId="2" applyFont="1" applyAlignment="1">
      <alignment horizontal="left" vertical="center" wrapText="1"/>
    </xf>
    <xf numFmtId="0" fontId="1" fillId="0" borderId="0" xfId="2" applyFont="1" applyAlignment="1">
      <alignment horizontal="center" vertical="center" wrapText="1"/>
    </xf>
    <xf numFmtId="0" fontId="4" fillId="0" borderId="3" xfId="0" applyFont="1" applyBorder="1" applyAlignment="1">
      <alignment horizontal="left" vertical="top" wrapText="1"/>
    </xf>
    <xf numFmtId="167" fontId="1" fillId="0" borderId="7" xfId="0" applyNumberFormat="1" applyFont="1" applyBorder="1" applyAlignment="1">
      <alignment horizontal="center" vertical="center" wrapText="1"/>
    </xf>
    <xf numFmtId="0" fontId="1" fillId="3" borderId="10" xfId="0" applyNumberFormat="1" applyFont="1" applyFill="1" applyBorder="1" applyAlignment="1">
      <alignment horizontal="center" vertical="center"/>
    </xf>
    <xf numFmtId="9" fontId="1" fillId="3" borderId="10" xfId="1" applyFont="1" applyFill="1" applyBorder="1" applyAlignment="1">
      <alignment horizontal="center" vertical="center"/>
    </xf>
    <xf numFmtId="0" fontId="7" fillId="0" borderId="9" xfId="2" applyFont="1" applyFill="1" applyBorder="1" applyAlignment="1">
      <alignment horizontal="center" vertical="center"/>
    </xf>
    <xf numFmtId="0" fontId="7" fillId="0" borderId="9" xfId="2" applyFont="1" applyFill="1" applyBorder="1" applyAlignment="1">
      <alignment horizontal="left" vertical="center"/>
    </xf>
    <xf numFmtId="0" fontId="8" fillId="0" borderId="12"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6" xfId="2" applyFont="1" applyFill="1" applyBorder="1" applyAlignment="1">
      <alignment horizontal="left" vertical="center" wrapText="1"/>
    </xf>
    <xf numFmtId="0" fontId="8" fillId="0" borderId="14" xfId="2" applyFont="1" applyFill="1" applyBorder="1" applyAlignment="1">
      <alignment horizontal="left" vertical="center" wrapText="1"/>
    </xf>
    <xf numFmtId="0" fontId="7" fillId="0" borderId="4" xfId="2" applyFont="1" applyFill="1" applyBorder="1" applyAlignment="1">
      <alignment horizontal="center" vertical="center"/>
    </xf>
    <xf numFmtId="0" fontId="1" fillId="0" borderId="0" xfId="2" applyFont="1" applyFill="1" applyAlignment="1">
      <alignment wrapText="1"/>
    </xf>
    <xf numFmtId="0" fontId="1" fillId="0" borderId="0" xfId="2" applyFont="1" applyFill="1" applyAlignment="1">
      <alignment horizontal="left" vertical="center" wrapText="1"/>
    </xf>
    <xf numFmtId="0" fontId="0" fillId="0" borderId="7"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5" xfId="0" applyFont="1" applyFill="1" applyBorder="1" applyAlignment="1">
      <alignment horizontal="left" vertical="center" wrapText="1"/>
    </xf>
    <xf numFmtId="0" fontId="6" fillId="2" borderId="8" xfId="0" applyFont="1" applyFill="1" applyBorder="1" applyAlignment="1">
      <alignment vertical="center" wrapText="1"/>
    </xf>
    <xf numFmtId="0" fontId="6" fillId="2" borderId="18" xfId="0" applyFont="1" applyFill="1" applyBorder="1" applyAlignment="1">
      <alignment vertical="center" wrapText="1"/>
    </xf>
    <xf numFmtId="0" fontId="6" fillId="2" borderId="15" xfId="0" applyFont="1" applyFill="1" applyBorder="1" applyAlignment="1">
      <alignment vertical="center" wrapText="1"/>
    </xf>
    <xf numFmtId="165" fontId="18" fillId="0" borderId="7" xfId="0" applyNumberFormat="1" applyFont="1" applyBorder="1" applyAlignment="1">
      <alignment horizontal="center" vertical="center" wrapText="1"/>
    </xf>
    <xf numFmtId="9" fontId="18" fillId="0" borderId="7" xfId="2" applyNumberFormat="1" applyFont="1" applyBorder="1" applyAlignment="1">
      <alignment horizontal="center" vertical="center" wrapText="1"/>
    </xf>
    <xf numFmtId="0" fontId="0" fillId="0" borderId="7" xfId="0" applyFont="1" applyBorder="1" applyAlignment="1">
      <alignment horizontal="center" vertical="center" wrapText="1"/>
    </xf>
    <xf numFmtId="0" fontId="1" fillId="0" borderId="7" xfId="1" applyNumberFormat="1" applyFont="1" applyBorder="1" applyAlignment="1">
      <alignment horizontal="center" vertical="center" wrapText="1"/>
    </xf>
    <xf numFmtId="9" fontId="0" fillId="0" borderId="7" xfId="1" applyFont="1" applyBorder="1" applyAlignment="1">
      <alignment horizontal="center" vertical="center" wrapText="1"/>
    </xf>
    <xf numFmtId="0" fontId="0" fillId="0" borderId="7" xfId="0" applyBorder="1"/>
    <xf numFmtId="0" fontId="0" fillId="0" borderId="7" xfId="0" applyBorder="1" applyAlignment="1">
      <alignment vertical="center" wrapText="1"/>
    </xf>
    <xf numFmtId="9" fontId="0" fillId="0" borderId="7" xfId="0" applyNumberFormat="1" applyBorder="1"/>
    <xf numFmtId="17" fontId="0" fillId="0" borderId="7" xfId="0" applyNumberFormat="1" applyBorder="1"/>
    <xf numFmtId="0" fontId="0" fillId="0" borderId="9" xfId="0" applyBorder="1"/>
    <xf numFmtId="9" fontId="0" fillId="0" borderId="7" xfId="1" applyFont="1" applyBorder="1"/>
    <xf numFmtId="9" fontId="1" fillId="0" borderId="0" xfId="0" applyNumberFormat="1" applyFont="1" applyAlignment="1">
      <alignment wrapText="1"/>
    </xf>
    <xf numFmtId="0" fontId="1" fillId="10" borderId="13"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17" fillId="7" borderId="16" xfId="2" applyFont="1" applyFill="1" applyBorder="1" applyAlignment="1">
      <alignment horizontal="center" vertical="center" wrapText="1"/>
    </xf>
    <xf numFmtId="0" fontId="17" fillId="7" borderId="14" xfId="2" applyFont="1" applyFill="1" applyBorder="1" applyAlignment="1">
      <alignment horizontal="center" vertical="center" wrapText="1"/>
    </xf>
    <xf numFmtId="0" fontId="0" fillId="0" borderId="18" xfId="0" applyBorder="1" applyAlignment="1">
      <alignment horizontal="center"/>
    </xf>
  </cellXfs>
  <cellStyles count="4">
    <cellStyle name="Normal" xfId="0" builtinId="0"/>
    <cellStyle name="Normal 2" xfId="2"/>
    <cellStyle name="Percent" xfId="1" builtinId="5"/>
    <cellStyle name="Percent 2" xfId="3"/>
  </cellStyles>
  <dxfs count="405">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33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Sheet1!$B$6</c:f>
          <c:strCache>
            <c:ptCount val="1"/>
            <c:pt idx="0">
              <c:v>95% of applications to full research ethics committee meetings to receive final decision within 60 calendar days  (mandatory)</c:v>
            </c:pt>
          </c:strCache>
        </c:strRef>
      </c:tx>
      <c:overlay val="0"/>
      <c:txPr>
        <a:bodyPr/>
        <a:lstStyle/>
        <a:p>
          <a:pPr>
            <a:defRPr sz="800"/>
          </a:pPr>
          <a:endParaRPr lang="en-US"/>
        </a:p>
      </c:txPr>
    </c:title>
    <c:autoTitleDeleted val="0"/>
    <c:plotArea>
      <c:layout/>
      <c:lineChart>
        <c:grouping val="standard"/>
        <c:varyColors val="0"/>
        <c:ser>
          <c:idx val="0"/>
          <c:order val="0"/>
          <c:tx>
            <c:strRef>
              <c:f>Sheet1!$D$4</c:f>
              <c:strCache>
                <c:ptCount val="1"/>
                <c:pt idx="0">
                  <c:v>2014-15</c:v>
                </c:pt>
              </c:strCache>
            </c:strRef>
          </c:tx>
          <c:marker>
            <c:symbol val="none"/>
          </c:marker>
          <c:trendline>
            <c:spPr>
              <a:ln>
                <a:solidFill>
                  <a:schemeClr val="accent1"/>
                </a:solidFill>
                <a:tailEnd type="triangle"/>
              </a:ln>
            </c:spPr>
            <c:trendlineType val="linear"/>
            <c:dispRSqr val="0"/>
            <c:dispEq val="0"/>
          </c:trendline>
          <c:cat>
            <c:numRef>
              <c:f>Sheet1!$D$5:$AM$5</c:f>
              <c:numCache>
                <c:formatCode>mmm\-yy</c:formatCode>
                <c:ptCount val="36"/>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numCache>
            </c:numRef>
          </c:cat>
          <c:val>
            <c:numRef>
              <c:f>Sheet1!$D$6:$AM$6</c:f>
              <c:numCache>
                <c:formatCode>0%</c:formatCode>
                <c:ptCount val="36"/>
                <c:pt idx="0">
                  <c:v>0.98</c:v>
                </c:pt>
                <c:pt idx="1">
                  <c:v>0.99</c:v>
                </c:pt>
                <c:pt idx="2">
                  <c:v>0.98</c:v>
                </c:pt>
                <c:pt idx="3">
                  <c:v>0.99</c:v>
                </c:pt>
                <c:pt idx="4">
                  <c:v>0.99</c:v>
                </c:pt>
                <c:pt idx="5">
                  <c:v>0.98</c:v>
                </c:pt>
                <c:pt idx="6">
                  <c:v>1</c:v>
                </c:pt>
                <c:pt idx="7">
                  <c:v>0.99</c:v>
                </c:pt>
                <c:pt idx="8">
                  <c:v>0.99</c:v>
                </c:pt>
                <c:pt idx="9">
                  <c:v>0.98</c:v>
                </c:pt>
                <c:pt idx="10">
                  <c:v>1</c:v>
                </c:pt>
                <c:pt idx="11">
                  <c:v>0.99</c:v>
                </c:pt>
              </c:numCache>
            </c:numRef>
          </c:val>
          <c:smooth val="0"/>
        </c:ser>
        <c:ser>
          <c:idx val="1"/>
          <c:order val="1"/>
          <c:tx>
            <c:strRef>
              <c:f>Sheet1!$P$4</c:f>
              <c:strCache>
                <c:ptCount val="1"/>
                <c:pt idx="0">
                  <c:v>2015-16</c:v>
                </c:pt>
              </c:strCache>
            </c:strRef>
          </c:tx>
          <c:marker>
            <c:symbol val="none"/>
          </c:marker>
          <c:cat>
            <c:numRef>
              <c:f>Sheet1!$D$5:$AM$5</c:f>
              <c:numCache>
                <c:formatCode>mmm\-yy</c:formatCode>
                <c:ptCount val="36"/>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numCache>
            </c:numRef>
          </c:cat>
          <c:val>
            <c:numRef>
              <c:f>Sheet1!$D$7:$AM$7</c:f>
              <c:numCache>
                <c:formatCode>General</c:formatCode>
                <c:ptCount val="36"/>
                <c:pt idx="12" formatCode="0%">
                  <c:v>1</c:v>
                </c:pt>
                <c:pt idx="13" formatCode="0%">
                  <c:v>0.99132947976878616</c:v>
                </c:pt>
                <c:pt idx="14" formatCode="0%">
                  <c:v>1</c:v>
                </c:pt>
                <c:pt idx="15" formatCode="0%">
                  <c:v>0.99</c:v>
                </c:pt>
                <c:pt idx="16" formatCode="0%">
                  <c:v>0.99</c:v>
                </c:pt>
                <c:pt idx="17" formatCode="0%">
                  <c:v>1</c:v>
                </c:pt>
                <c:pt idx="18" formatCode="0%">
                  <c:v>0.99465240641711228</c:v>
                </c:pt>
                <c:pt idx="19" formatCode="0%">
                  <c:v>0.9971830985915493</c:v>
                </c:pt>
                <c:pt idx="20" formatCode="0%">
                  <c:v>0.99710982658959535</c:v>
                </c:pt>
                <c:pt idx="21" formatCode="0%">
                  <c:v>0.98965517241379308</c:v>
                </c:pt>
                <c:pt idx="22" formatCode="0%">
                  <c:v>0.98516320474777452</c:v>
                </c:pt>
                <c:pt idx="23" formatCode="0%">
                  <c:v>1</c:v>
                </c:pt>
              </c:numCache>
            </c:numRef>
          </c:val>
          <c:smooth val="0"/>
        </c:ser>
        <c:ser>
          <c:idx val="2"/>
          <c:order val="2"/>
          <c:tx>
            <c:strRef>
              <c:f>Sheet1!$AB$4</c:f>
              <c:strCache>
                <c:ptCount val="1"/>
                <c:pt idx="0">
                  <c:v>Forecast</c:v>
                </c:pt>
              </c:strCache>
            </c:strRef>
          </c:tx>
          <c:spPr>
            <a:ln>
              <a:solidFill>
                <a:schemeClr val="accent2"/>
              </a:solidFill>
              <a:prstDash val="dash"/>
            </a:ln>
          </c:spPr>
          <c:marker>
            <c:symbol val="none"/>
          </c:marker>
          <c:val>
            <c:numRef>
              <c:f>Sheet1!$D$8:$AM$8</c:f>
              <c:numCache>
                <c:formatCode>General</c:formatCode>
                <c:ptCount val="36"/>
                <c:pt idx="24" formatCode="0%">
                  <c:v>0.9928569844303553</c:v>
                </c:pt>
                <c:pt idx="25" formatCode="0%">
                  <c:v>0.99259446077142743</c:v>
                </c:pt>
                <c:pt idx="26" formatCode="0%">
                  <c:v>0.99232318632386873</c:v>
                </c:pt>
                <c:pt idx="27" formatCode="0%">
                  <c:v>0.99206066266494086</c:v>
                </c:pt>
                <c:pt idx="28" formatCode="0%">
                  <c:v>0.99178938821738216</c:v>
                </c:pt>
                <c:pt idx="29" formatCode="0%">
                  <c:v>0.99151811376982346</c:v>
                </c:pt>
                <c:pt idx="30" formatCode="0%">
                  <c:v>0.99125559011089559</c:v>
                </c:pt>
                <c:pt idx="31" formatCode="0%">
                  <c:v>0.99098431566333689</c:v>
                </c:pt>
                <c:pt idx="32" formatCode="0%">
                  <c:v>0.99072179200440891</c:v>
                </c:pt>
                <c:pt idx="33" formatCode="0%">
                  <c:v>0.99045051755685032</c:v>
                </c:pt>
                <c:pt idx="34" formatCode="0%">
                  <c:v>0.99017924310929151</c:v>
                </c:pt>
                <c:pt idx="35" formatCode="0%">
                  <c:v>0.98993422102762552</c:v>
                </c:pt>
              </c:numCache>
            </c:numRef>
          </c:val>
          <c:smooth val="0"/>
        </c:ser>
        <c:ser>
          <c:idx val="3"/>
          <c:order val="3"/>
          <c:spPr>
            <a:ln>
              <a:solidFill>
                <a:srgbClr val="FF0000"/>
              </a:solidFill>
              <a:prstDash val="lgDashDotDot"/>
            </a:ln>
          </c:spPr>
          <c:marker>
            <c:symbol val="none"/>
          </c:marker>
          <c:val>
            <c:numRef>
              <c:f>Sheet1!$D$1:$AM$1</c:f>
              <c:numCache>
                <c:formatCode>General</c:formatCode>
                <c:ptCount val="36"/>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pt idx="20">
                  <c:v>0.95</c:v>
                </c:pt>
                <c:pt idx="21">
                  <c:v>0.95</c:v>
                </c:pt>
                <c:pt idx="22">
                  <c:v>0.95</c:v>
                </c:pt>
                <c:pt idx="23">
                  <c:v>0.95</c:v>
                </c:pt>
                <c:pt idx="24">
                  <c:v>0.95</c:v>
                </c:pt>
                <c:pt idx="25">
                  <c:v>0.95</c:v>
                </c:pt>
                <c:pt idx="26">
                  <c:v>0.95</c:v>
                </c:pt>
                <c:pt idx="27">
                  <c:v>0.95</c:v>
                </c:pt>
                <c:pt idx="28">
                  <c:v>0.95</c:v>
                </c:pt>
                <c:pt idx="29">
                  <c:v>0.95</c:v>
                </c:pt>
                <c:pt idx="30">
                  <c:v>0.95</c:v>
                </c:pt>
                <c:pt idx="31">
                  <c:v>0.95</c:v>
                </c:pt>
                <c:pt idx="32">
                  <c:v>0.95</c:v>
                </c:pt>
                <c:pt idx="33">
                  <c:v>0.95</c:v>
                </c:pt>
                <c:pt idx="34">
                  <c:v>0.95</c:v>
                </c:pt>
                <c:pt idx="35">
                  <c:v>0.95</c:v>
                </c:pt>
              </c:numCache>
            </c:numRef>
          </c:val>
          <c:smooth val="0"/>
        </c:ser>
        <c:dLbls>
          <c:showLegendKey val="0"/>
          <c:showVal val="0"/>
          <c:showCatName val="0"/>
          <c:showSerName val="0"/>
          <c:showPercent val="0"/>
          <c:showBubbleSize val="0"/>
        </c:dLbls>
        <c:marker val="1"/>
        <c:smooth val="0"/>
        <c:axId val="135420160"/>
        <c:axId val="135438336"/>
      </c:lineChart>
      <c:dateAx>
        <c:axId val="135420160"/>
        <c:scaling>
          <c:orientation val="minMax"/>
        </c:scaling>
        <c:delete val="0"/>
        <c:axPos val="b"/>
        <c:numFmt formatCode="mmm\-yy" sourceLinked="1"/>
        <c:majorTickMark val="out"/>
        <c:minorTickMark val="none"/>
        <c:tickLblPos val="nextTo"/>
        <c:txPr>
          <a:bodyPr rot="-3000000"/>
          <a:lstStyle/>
          <a:p>
            <a:pPr>
              <a:defRPr sz="800" baseline="0">
                <a:latin typeface="Calibri" panose="020F0502020204030204" pitchFamily="34" charset="0"/>
              </a:defRPr>
            </a:pPr>
            <a:endParaRPr lang="en-US"/>
          </a:p>
        </c:txPr>
        <c:crossAx val="135438336"/>
        <c:crosses val="autoZero"/>
        <c:auto val="1"/>
        <c:lblOffset val="100"/>
        <c:baseTimeUnit val="months"/>
      </c:dateAx>
      <c:valAx>
        <c:axId val="135438336"/>
        <c:scaling>
          <c:orientation val="minMax"/>
          <c:max val="1.004"/>
          <c:min val="0.9"/>
        </c:scaling>
        <c:delete val="0"/>
        <c:axPos val="l"/>
        <c:majorGridlines>
          <c:spPr>
            <a:ln>
              <a:solidFill>
                <a:schemeClr val="bg1">
                  <a:lumMod val="85000"/>
                </a:schemeClr>
              </a:solidFill>
            </a:ln>
          </c:spPr>
        </c:majorGridlines>
        <c:numFmt formatCode="0%" sourceLinked="1"/>
        <c:majorTickMark val="out"/>
        <c:minorTickMark val="none"/>
        <c:tickLblPos val="nextTo"/>
        <c:crossAx val="135420160"/>
        <c:crosses val="autoZero"/>
        <c:crossBetween val="between"/>
      </c:valAx>
    </c:plotArea>
    <c:legend>
      <c:legendPos val="t"/>
      <c:legendEntry>
        <c:idx val="3"/>
        <c:delete val="1"/>
      </c:legendEntry>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Sheet1!$B$42</c:f>
          <c:strCache>
            <c:ptCount val="1"/>
            <c:pt idx="0">
              <c:v>95% of all invoices to paid within 30 days (BPPC Target)</c:v>
            </c:pt>
          </c:strCache>
        </c:strRef>
      </c:tx>
      <c:overlay val="0"/>
      <c:txPr>
        <a:bodyPr/>
        <a:lstStyle/>
        <a:p>
          <a:pPr>
            <a:defRPr sz="800"/>
          </a:pPr>
          <a:endParaRPr lang="en-US"/>
        </a:p>
      </c:txPr>
    </c:title>
    <c:autoTitleDeleted val="0"/>
    <c:plotArea>
      <c:layout/>
      <c:lineChart>
        <c:grouping val="standard"/>
        <c:varyColors val="0"/>
        <c:ser>
          <c:idx val="0"/>
          <c:order val="0"/>
          <c:tx>
            <c:strRef>
              <c:f>Sheet1!$D$4</c:f>
              <c:strCache>
                <c:ptCount val="1"/>
                <c:pt idx="0">
                  <c:v>2014-15</c:v>
                </c:pt>
              </c:strCache>
            </c:strRef>
          </c:tx>
          <c:marker>
            <c:symbol val="none"/>
          </c:marker>
          <c:trendline>
            <c:spPr>
              <a:ln>
                <a:solidFill>
                  <a:schemeClr val="accent1"/>
                </a:solidFill>
                <a:tailEnd type="triangle"/>
              </a:ln>
            </c:spPr>
            <c:trendlineType val="linear"/>
            <c:dispRSqr val="0"/>
            <c:dispEq val="0"/>
          </c:trendline>
          <c:cat>
            <c:numRef>
              <c:f>Sheet1!$D$5:$AM$5</c:f>
              <c:numCache>
                <c:formatCode>mmm\-yy</c:formatCode>
                <c:ptCount val="36"/>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numCache>
            </c:numRef>
          </c:cat>
          <c:val>
            <c:numRef>
              <c:f>Sheet1!$D$42:$AM$42</c:f>
              <c:numCache>
                <c:formatCode>0%</c:formatCode>
                <c:ptCount val="36"/>
                <c:pt idx="2">
                  <c:v>0.97</c:v>
                </c:pt>
                <c:pt idx="3">
                  <c:v>0.97</c:v>
                </c:pt>
                <c:pt idx="4">
                  <c:v>0.97</c:v>
                </c:pt>
                <c:pt idx="5">
                  <c:v>0.98</c:v>
                </c:pt>
                <c:pt idx="6">
                  <c:v>0.98</c:v>
                </c:pt>
                <c:pt idx="7">
                  <c:v>0.98</c:v>
                </c:pt>
                <c:pt idx="8">
                  <c:v>0.98</c:v>
                </c:pt>
                <c:pt idx="9">
                  <c:v>0.98</c:v>
                </c:pt>
                <c:pt idx="10">
                  <c:v>0.98</c:v>
                </c:pt>
                <c:pt idx="11">
                  <c:v>0.98</c:v>
                </c:pt>
              </c:numCache>
            </c:numRef>
          </c:val>
          <c:smooth val="0"/>
        </c:ser>
        <c:ser>
          <c:idx val="1"/>
          <c:order val="1"/>
          <c:tx>
            <c:strRef>
              <c:f>Sheet1!$P$4</c:f>
              <c:strCache>
                <c:ptCount val="1"/>
                <c:pt idx="0">
                  <c:v>2015-16</c:v>
                </c:pt>
              </c:strCache>
            </c:strRef>
          </c:tx>
          <c:marker>
            <c:symbol val="none"/>
          </c:marker>
          <c:cat>
            <c:numRef>
              <c:f>Sheet1!$D$5:$AM$5</c:f>
              <c:numCache>
                <c:formatCode>mmm\-yy</c:formatCode>
                <c:ptCount val="36"/>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numCache>
            </c:numRef>
          </c:cat>
          <c:val>
            <c:numRef>
              <c:f>Sheet1!$D$43:$AM$43</c:f>
              <c:numCache>
                <c:formatCode>General</c:formatCode>
                <c:ptCount val="36"/>
                <c:pt idx="12" formatCode="0%">
                  <c:v>0.97</c:v>
                </c:pt>
                <c:pt idx="13" formatCode="0%">
                  <c:v>0.97</c:v>
                </c:pt>
                <c:pt idx="14" formatCode="0%">
                  <c:v>0.98</c:v>
                </c:pt>
                <c:pt idx="15" formatCode="0%">
                  <c:v>0.98</c:v>
                </c:pt>
                <c:pt idx="16" formatCode="0%">
                  <c:v>0.98</c:v>
                </c:pt>
                <c:pt idx="17" formatCode="0%">
                  <c:v>0.98</c:v>
                </c:pt>
                <c:pt idx="18" formatCode="0%">
                  <c:v>0.98</c:v>
                </c:pt>
                <c:pt idx="19" formatCode="0%">
                  <c:v>0.98</c:v>
                </c:pt>
                <c:pt idx="20" formatCode="0%">
                  <c:v>0.98</c:v>
                </c:pt>
              </c:numCache>
            </c:numRef>
          </c:val>
          <c:smooth val="0"/>
        </c:ser>
        <c:ser>
          <c:idx val="2"/>
          <c:order val="2"/>
          <c:tx>
            <c:strRef>
              <c:f>Sheet1!$AB$4</c:f>
              <c:strCache>
                <c:ptCount val="1"/>
                <c:pt idx="0">
                  <c:v>Forecast</c:v>
                </c:pt>
              </c:strCache>
            </c:strRef>
          </c:tx>
          <c:spPr>
            <a:ln>
              <a:solidFill>
                <a:schemeClr val="accent2"/>
              </a:solidFill>
              <a:prstDash val="dash"/>
            </a:ln>
          </c:spPr>
          <c:marker>
            <c:symbol val="none"/>
          </c:marker>
          <c:val>
            <c:numRef>
              <c:f>Sheet1!$D$44:$AM$44</c:f>
              <c:numCache>
                <c:formatCode>General</c:formatCode>
                <c:ptCount val="36"/>
                <c:pt idx="24" formatCode="0%">
                  <c:v>0.98709208387838454</c:v>
                </c:pt>
                <c:pt idx="25" formatCode="0%">
                  <c:v>0.98823728544813116</c:v>
                </c:pt>
                <c:pt idx="26" formatCode="0%">
                  <c:v>0.98942066040353605</c:v>
                </c:pt>
                <c:pt idx="27" formatCode="0%">
                  <c:v>0.99056586197328267</c:v>
                </c:pt>
                <c:pt idx="28" formatCode="0%">
                  <c:v>0.99174923692868777</c:v>
                </c:pt>
                <c:pt idx="29" formatCode="0%">
                  <c:v>0.99293261188409265</c:v>
                </c:pt>
                <c:pt idx="30" formatCode="0%">
                  <c:v>0.99407781345383928</c:v>
                </c:pt>
                <c:pt idx="31" formatCode="0%">
                  <c:v>0.99526118840924416</c:v>
                </c:pt>
                <c:pt idx="32" formatCode="0%">
                  <c:v>0.996406389978991</c:v>
                </c:pt>
                <c:pt idx="33" formatCode="0%">
                  <c:v>0.99758976493439588</c:v>
                </c:pt>
                <c:pt idx="34" formatCode="0%">
                  <c:v>0.99877313988980077</c:v>
                </c:pt>
                <c:pt idx="35" formatCode="0%">
                  <c:v>0.99984199468823109</c:v>
                </c:pt>
              </c:numCache>
            </c:numRef>
          </c:val>
          <c:smooth val="0"/>
        </c:ser>
        <c:ser>
          <c:idx val="3"/>
          <c:order val="3"/>
          <c:spPr>
            <a:ln>
              <a:solidFill>
                <a:srgbClr val="FF0000"/>
              </a:solidFill>
              <a:prstDash val="lgDashDotDot"/>
            </a:ln>
          </c:spPr>
          <c:marker>
            <c:symbol val="none"/>
          </c:marker>
          <c:val>
            <c:numRef>
              <c:f>Sheet1!$D$1:$AM$1</c:f>
              <c:numCache>
                <c:formatCode>General</c:formatCode>
                <c:ptCount val="36"/>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pt idx="20">
                  <c:v>0.95</c:v>
                </c:pt>
                <c:pt idx="21">
                  <c:v>0.95</c:v>
                </c:pt>
                <c:pt idx="22">
                  <c:v>0.95</c:v>
                </c:pt>
                <c:pt idx="23">
                  <c:v>0.95</c:v>
                </c:pt>
                <c:pt idx="24">
                  <c:v>0.95</c:v>
                </c:pt>
                <c:pt idx="25">
                  <c:v>0.95</c:v>
                </c:pt>
                <c:pt idx="26">
                  <c:v>0.95</c:v>
                </c:pt>
                <c:pt idx="27">
                  <c:v>0.95</c:v>
                </c:pt>
                <c:pt idx="28">
                  <c:v>0.95</c:v>
                </c:pt>
                <c:pt idx="29">
                  <c:v>0.95</c:v>
                </c:pt>
                <c:pt idx="30">
                  <c:v>0.95</c:v>
                </c:pt>
                <c:pt idx="31">
                  <c:v>0.95</c:v>
                </c:pt>
                <c:pt idx="32">
                  <c:v>0.95</c:v>
                </c:pt>
                <c:pt idx="33">
                  <c:v>0.95</c:v>
                </c:pt>
                <c:pt idx="34">
                  <c:v>0.95</c:v>
                </c:pt>
                <c:pt idx="35">
                  <c:v>0.95</c:v>
                </c:pt>
              </c:numCache>
            </c:numRef>
          </c:val>
          <c:smooth val="0"/>
        </c:ser>
        <c:dLbls>
          <c:showLegendKey val="0"/>
          <c:showVal val="0"/>
          <c:showCatName val="0"/>
          <c:showSerName val="0"/>
          <c:showPercent val="0"/>
          <c:showBubbleSize val="0"/>
        </c:dLbls>
        <c:marker val="1"/>
        <c:smooth val="0"/>
        <c:axId val="136540160"/>
        <c:axId val="136541696"/>
      </c:lineChart>
      <c:dateAx>
        <c:axId val="136540160"/>
        <c:scaling>
          <c:orientation val="minMax"/>
        </c:scaling>
        <c:delete val="0"/>
        <c:axPos val="b"/>
        <c:numFmt formatCode="mmm\-yy" sourceLinked="1"/>
        <c:majorTickMark val="out"/>
        <c:minorTickMark val="none"/>
        <c:tickLblPos val="nextTo"/>
        <c:txPr>
          <a:bodyPr rot="-3000000"/>
          <a:lstStyle/>
          <a:p>
            <a:pPr>
              <a:defRPr sz="800" baseline="0">
                <a:latin typeface="Calibri" panose="020F0502020204030204" pitchFamily="34" charset="0"/>
              </a:defRPr>
            </a:pPr>
            <a:endParaRPr lang="en-US"/>
          </a:p>
        </c:txPr>
        <c:crossAx val="136541696"/>
        <c:crosses val="autoZero"/>
        <c:auto val="1"/>
        <c:lblOffset val="100"/>
        <c:baseTimeUnit val="months"/>
      </c:dateAx>
      <c:valAx>
        <c:axId val="136541696"/>
        <c:scaling>
          <c:orientation val="minMax"/>
          <c:max val="1.004"/>
          <c:min val="0.9"/>
        </c:scaling>
        <c:delete val="0"/>
        <c:axPos val="l"/>
        <c:majorGridlines>
          <c:spPr>
            <a:ln>
              <a:solidFill>
                <a:schemeClr val="bg1">
                  <a:lumMod val="85000"/>
                </a:schemeClr>
              </a:solidFill>
            </a:ln>
          </c:spPr>
        </c:majorGridlines>
        <c:numFmt formatCode="0%" sourceLinked="1"/>
        <c:majorTickMark val="out"/>
        <c:minorTickMark val="none"/>
        <c:tickLblPos val="nextTo"/>
        <c:crossAx val="136540160"/>
        <c:crosses val="autoZero"/>
        <c:crossBetween val="between"/>
      </c:valAx>
    </c:plotArea>
    <c:legend>
      <c:legendPos val="t"/>
      <c:legendEntry>
        <c:idx val="3"/>
        <c:delete val="1"/>
      </c:legendEntry>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Sheet1!$B$46</c:f>
          <c:strCache>
            <c:ptCount val="1"/>
            <c:pt idx="0">
              <c:v>95% of value of all invoices paid within 30 days</c:v>
            </c:pt>
          </c:strCache>
        </c:strRef>
      </c:tx>
      <c:overlay val="0"/>
      <c:txPr>
        <a:bodyPr/>
        <a:lstStyle/>
        <a:p>
          <a:pPr>
            <a:defRPr sz="800"/>
          </a:pPr>
          <a:endParaRPr lang="en-US"/>
        </a:p>
      </c:txPr>
    </c:title>
    <c:autoTitleDeleted val="0"/>
    <c:plotArea>
      <c:layout/>
      <c:lineChart>
        <c:grouping val="standard"/>
        <c:varyColors val="0"/>
        <c:ser>
          <c:idx val="0"/>
          <c:order val="0"/>
          <c:tx>
            <c:strRef>
              <c:f>Sheet1!$D$4</c:f>
              <c:strCache>
                <c:ptCount val="1"/>
                <c:pt idx="0">
                  <c:v>2014-15</c:v>
                </c:pt>
              </c:strCache>
            </c:strRef>
          </c:tx>
          <c:marker>
            <c:symbol val="none"/>
          </c:marker>
          <c:trendline>
            <c:spPr>
              <a:ln>
                <a:solidFill>
                  <a:schemeClr val="accent1"/>
                </a:solidFill>
                <a:tailEnd type="triangle"/>
              </a:ln>
            </c:spPr>
            <c:trendlineType val="linear"/>
            <c:dispRSqr val="0"/>
            <c:dispEq val="0"/>
          </c:trendline>
          <c:cat>
            <c:numRef>
              <c:f>Sheet1!$D$5:$AM$5</c:f>
              <c:numCache>
                <c:formatCode>mmm\-yy</c:formatCode>
                <c:ptCount val="36"/>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numCache>
            </c:numRef>
          </c:cat>
          <c:val>
            <c:numRef>
              <c:f>Sheet1!$D$46:$AM$46</c:f>
              <c:numCache>
                <c:formatCode>0%</c:formatCode>
                <c:ptCount val="36"/>
                <c:pt idx="2">
                  <c:v>0.92</c:v>
                </c:pt>
                <c:pt idx="3">
                  <c:v>0.93</c:v>
                </c:pt>
                <c:pt idx="4">
                  <c:v>0.93</c:v>
                </c:pt>
                <c:pt idx="5">
                  <c:v>0.94</c:v>
                </c:pt>
                <c:pt idx="6">
                  <c:v>0.95</c:v>
                </c:pt>
                <c:pt idx="7">
                  <c:v>0.96</c:v>
                </c:pt>
                <c:pt idx="8">
                  <c:v>0.96</c:v>
                </c:pt>
                <c:pt idx="9">
                  <c:v>0.96</c:v>
                </c:pt>
                <c:pt idx="10">
                  <c:v>0.97</c:v>
                </c:pt>
                <c:pt idx="11">
                  <c:v>0.97</c:v>
                </c:pt>
              </c:numCache>
            </c:numRef>
          </c:val>
          <c:smooth val="0"/>
        </c:ser>
        <c:ser>
          <c:idx val="1"/>
          <c:order val="1"/>
          <c:tx>
            <c:strRef>
              <c:f>Sheet1!$P$4</c:f>
              <c:strCache>
                <c:ptCount val="1"/>
                <c:pt idx="0">
                  <c:v>2015-16</c:v>
                </c:pt>
              </c:strCache>
            </c:strRef>
          </c:tx>
          <c:marker>
            <c:symbol val="none"/>
          </c:marker>
          <c:cat>
            <c:numRef>
              <c:f>Sheet1!$D$5:$AM$5</c:f>
              <c:numCache>
                <c:formatCode>mmm\-yy</c:formatCode>
                <c:ptCount val="36"/>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numCache>
            </c:numRef>
          </c:cat>
          <c:val>
            <c:numRef>
              <c:f>Sheet1!$D$47:$AM$47</c:f>
              <c:numCache>
                <c:formatCode>General</c:formatCode>
                <c:ptCount val="36"/>
                <c:pt idx="12" formatCode="0%">
                  <c:v>1</c:v>
                </c:pt>
                <c:pt idx="13" formatCode="0%">
                  <c:v>0.97</c:v>
                </c:pt>
                <c:pt idx="14" formatCode="0%">
                  <c:v>0.98</c:v>
                </c:pt>
                <c:pt idx="15" formatCode="0%">
                  <c:v>0.99</c:v>
                </c:pt>
                <c:pt idx="16" formatCode="0%">
                  <c:v>0.98</c:v>
                </c:pt>
                <c:pt idx="17" formatCode="0%">
                  <c:v>0.98</c:v>
                </c:pt>
                <c:pt idx="18" formatCode="0%">
                  <c:v>0.99</c:v>
                </c:pt>
                <c:pt idx="19" formatCode="0%">
                  <c:v>0.96</c:v>
                </c:pt>
                <c:pt idx="20" formatCode="0%">
                  <c:v>0.96</c:v>
                </c:pt>
              </c:numCache>
            </c:numRef>
          </c:val>
          <c:smooth val="0"/>
        </c:ser>
        <c:ser>
          <c:idx val="2"/>
          <c:order val="2"/>
          <c:tx>
            <c:strRef>
              <c:f>Sheet1!$AB$4</c:f>
              <c:strCache>
                <c:ptCount val="1"/>
                <c:pt idx="0">
                  <c:v>Forecast</c:v>
                </c:pt>
              </c:strCache>
            </c:strRef>
          </c:tx>
          <c:spPr>
            <a:ln>
              <a:solidFill>
                <a:schemeClr val="accent2"/>
              </a:solidFill>
              <a:prstDash val="dash"/>
            </a:ln>
          </c:spPr>
          <c:marker>
            <c:symbol val="none"/>
          </c:marker>
          <c:val>
            <c:numRef>
              <c:f>Sheet1!$D$48:$AM$48</c:f>
              <c:numCache>
                <c:formatCode>General</c:formatCode>
                <c:ptCount val="36"/>
                <c:pt idx="24" formatCode="0%">
                  <c:v>0.95495025171443348</c:v>
                </c:pt>
                <c:pt idx="25" formatCode="0%">
                  <c:v>0.95200697665200007</c:v>
                </c:pt>
                <c:pt idx="26" formatCode="0%">
                  <c:v>0.94896559242081935</c:v>
                </c:pt>
                <c:pt idx="27" formatCode="0%">
                  <c:v>0.94602231735838682</c:v>
                </c:pt>
                <c:pt idx="28" formatCode="0%">
                  <c:v>0.94298093312720521</c:v>
                </c:pt>
                <c:pt idx="29" formatCode="0%">
                  <c:v>0.93993954889602449</c:v>
                </c:pt>
                <c:pt idx="30" formatCode="0%">
                  <c:v>0.93699627383359196</c:v>
                </c:pt>
                <c:pt idx="31" formatCode="0%">
                  <c:v>0.93395488960241035</c:v>
                </c:pt>
                <c:pt idx="32" formatCode="0%">
                  <c:v>0.93101161453997783</c:v>
                </c:pt>
                <c:pt idx="33" formatCode="0%">
                  <c:v>0.92797023030879711</c:v>
                </c:pt>
                <c:pt idx="34" formatCode="0%">
                  <c:v>0.9249288460776155</c:v>
                </c:pt>
                <c:pt idx="35" formatCode="0%">
                  <c:v>0.92218178935267847</c:v>
                </c:pt>
              </c:numCache>
            </c:numRef>
          </c:val>
          <c:smooth val="0"/>
        </c:ser>
        <c:ser>
          <c:idx val="3"/>
          <c:order val="3"/>
          <c:spPr>
            <a:ln>
              <a:solidFill>
                <a:srgbClr val="FF0000"/>
              </a:solidFill>
              <a:prstDash val="lgDashDotDot"/>
            </a:ln>
          </c:spPr>
          <c:marker>
            <c:symbol val="none"/>
          </c:marker>
          <c:val>
            <c:numRef>
              <c:f>Sheet1!$D$1:$AM$1</c:f>
              <c:numCache>
                <c:formatCode>General</c:formatCode>
                <c:ptCount val="36"/>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pt idx="20">
                  <c:v>0.95</c:v>
                </c:pt>
                <c:pt idx="21">
                  <c:v>0.95</c:v>
                </c:pt>
                <c:pt idx="22">
                  <c:v>0.95</c:v>
                </c:pt>
                <c:pt idx="23">
                  <c:v>0.95</c:v>
                </c:pt>
                <c:pt idx="24">
                  <c:v>0.95</c:v>
                </c:pt>
                <c:pt idx="25">
                  <c:v>0.95</c:v>
                </c:pt>
                <c:pt idx="26">
                  <c:v>0.95</c:v>
                </c:pt>
                <c:pt idx="27">
                  <c:v>0.95</c:v>
                </c:pt>
                <c:pt idx="28">
                  <c:v>0.95</c:v>
                </c:pt>
                <c:pt idx="29">
                  <c:v>0.95</c:v>
                </c:pt>
                <c:pt idx="30">
                  <c:v>0.95</c:v>
                </c:pt>
                <c:pt idx="31">
                  <c:v>0.95</c:v>
                </c:pt>
                <c:pt idx="32">
                  <c:v>0.95</c:v>
                </c:pt>
                <c:pt idx="33">
                  <c:v>0.95</c:v>
                </c:pt>
                <c:pt idx="34">
                  <c:v>0.95</c:v>
                </c:pt>
                <c:pt idx="35">
                  <c:v>0.95</c:v>
                </c:pt>
              </c:numCache>
            </c:numRef>
          </c:val>
          <c:smooth val="0"/>
        </c:ser>
        <c:dLbls>
          <c:showLegendKey val="0"/>
          <c:showVal val="0"/>
          <c:showCatName val="0"/>
          <c:showSerName val="0"/>
          <c:showPercent val="0"/>
          <c:showBubbleSize val="0"/>
        </c:dLbls>
        <c:marker val="1"/>
        <c:smooth val="0"/>
        <c:axId val="136668288"/>
        <c:axId val="136669824"/>
      </c:lineChart>
      <c:dateAx>
        <c:axId val="136668288"/>
        <c:scaling>
          <c:orientation val="minMax"/>
        </c:scaling>
        <c:delete val="0"/>
        <c:axPos val="b"/>
        <c:numFmt formatCode="mmm\-yy" sourceLinked="1"/>
        <c:majorTickMark val="out"/>
        <c:minorTickMark val="none"/>
        <c:tickLblPos val="nextTo"/>
        <c:txPr>
          <a:bodyPr rot="-3000000"/>
          <a:lstStyle/>
          <a:p>
            <a:pPr>
              <a:defRPr sz="800" baseline="0">
                <a:latin typeface="Calibri" panose="020F0502020204030204" pitchFamily="34" charset="0"/>
              </a:defRPr>
            </a:pPr>
            <a:endParaRPr lang="en-US"/>
          </a:p>
        </c:txPr>
        <c:crossAx val="136669824"/>
        <c:crosses val="autoZero"/>
        <c:auto val="1"/>
        <c:lblOffset val="100"/>
        <c:baseTimeUnit val="months"/>
      </c:dateAx>
      <c:valAx>
        <c:axId val="136669824"/>
        <c:scaling>
          <c:orientation val="minMax"/>
          <c:max val="1.004"/>
          <c:min val="0.9"/>
        </c:scaling>
        <c:delete val="0"/>
        <c:axPos val="l"/>
        <c:majorGridlines>
          <c:spPr>
            <a:ln>
              <a:solidFill>
                <a:schemeClr val="bg1">
                  <a:lumMod val="85000"/>
                </a:schemeClr>
              </a:solidFill>
            </a:ln>
          </c:spPr>
        </c:majorGridlines>
        <c:numFmt formatCode="0%" sourceLinked="1"/>
        <c:majorTickMark val="out"/>
        <c:minorTickMark val="none"/>
        <c:tickLblPos val="nextTo"/>
        <c:crossAx val="136668288"/>
        <c:crosses val="autoZero"/>
        <c:crossBetween val="between"/>
      </c:valAx>
    </c:plotArea>
    <c:legend>
      <c:legendPos val="t"/>
      <c:legendEntry>
        <c:idx val="3"/>
        <c:delete val="1"/>
      </c:legendEntry>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Sheet1!$B$50</c:f>
          <c:strCache>
            <c:ptCount val="1"/>
            <c:pt idx="0">
              <c:v>60% of all invoices to be paid within 10 days (HRA Target)</c:v>
            </c:pt>
          </c:strCache>
        </c:strRef>
      </c:tx>
      <c:overlay val="0"/>
      <c:txPr>
        <a:bodyPr/>
        <a:lstStyle/>
        <a:p>
          <a:pPr>
            <a:defRPr sz="800"/>
          </a:pPr>
          <a:endParaRPr lang="en-US"/>
        </a:p>
      </c:txPr>
    </c:title>
    <c:autoTitleDeleted val="0"/>
    <c:plotArea>
      <c:layout/>
      <c:lineChart>
        <c:grouping val="standard"/>
        <c:varyColors val="0"/>
        <c:ser>
          <c:idx val="0"/>
          <c:order val="0"/>
          <c:tx>
            <c:strRef>
              <c:f>Sheet1!$D$4</c:f>
              <c:strCache>
                <c:ptCount val="1"/>
                <c:pt idx="0">
                  <c:v>2014-15</c:v>
                </c:pt>
              </c:strCache>
            </c:strRef>
          </c:tx>
          <c:marker>
            <c:symbol val="none"/>
          </c:marker>
          <c:trendline>
            <c:spPr>
              <a:ln>
                <a:solidFill>
                  <a:schemeClr val="accent1"/>
                </a:solidFill>
                <a:tailEnd type="triangle"/>
              </a:ln>
            </c:spPr>
            <c:trendlineType val="linear"/>
            <c:dispRSqr val="0"/>
            <c:dispEq val="0"/>
          </c:trendline>
          <c:cat>
            <c:numRef>
              <c:f>Sheet1!$D$5:$AM$5</c:f>
              <c:numCache>
                <c:formatCode>mmm\-yy</c:formatCode>
                <c:ptCount val="36"/>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numCache>
            </c:numRef>
          </c:cat>
          <c:val>
            <c:numRef>
              <c:f>Sheet1!$D$50:$AM$50</c:f>
              <c:numCache>
                <c:formatCode>0%</c:formatCode>
                <c:ptCount val="36"/>
                <c:pt idx="2">
                  <c:v>0.46</c:v>
                </c:pt>
                <c:pt idx="3">
                  <c:v>0.51</c:v>
                </c:pt>
                <c:pt idx="4">
                  <c:v>0.52</c:v>
                </c:pt>
                <c:pt idx="5">
                  <c:v>0.53</c:v>
                </c:pt>
                <c:pt idx="6">
                  <c:v>0.56000000000000005</c:v>
                </c:pt>
                <c:pt idx="7">
                  <c:v>0.56000000000000005</c:v>
                </c:pt>
                <c:pt idx="8">
                  <c:v>0.56999999999999995</c:v>
                </c:pt>
                <c:pt idx="9">
                  <c:v>0.56999999999999995</c:v>
                </c:pt>
                <c:pt idx="10">
                  <c:v>0.56999999999999995</c:v>
                </c:pt>
                <c:pt idx="11">
                  <c:v>0.57999999999999996</c:v>
                </c:pt>
              </c:numCache>
            </c:numRef>
          </c:val>
          <c:smooth val="0"/>
        </c:ser>
        <c:ser>
          <c:idx val="1"/>
          <c:order val="1"/>
          <c:tx>
            <c:strRef>
              <c:f>Sheet1!$P$4</c:f>
              <c:strCache>
                <c:ptCount val="1"/>
                <c:pt idx="0">
                  <c:v>2015-16</c:v>
                </c:pt>
              </c:strCache>
            </c:strRef>
          </c:tx>
          <c:marker>
            <c:symbol val="none"/>
          </c:marker>
          <c:cat>
            <c:numRef>
              <c:f>Sheet1!$D$5:$AM$5</c:f>
              <c:numCache>
                <c:formatCode>mmm\-yy</c:formatCode>
                <c:ptCount val="36"/>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numCache>
            </c:numRef>
          </c:cat>
          <c:val>
            <c:numRef>
              <c:f>Sheet1!$D$51:$AM$51</c:f>
              <c:numCache>
                <c:formatCode>General</c:formatCode>
                <c:ptCount val="36"/>
                <c:pt idx="12" formatCode="0%">
                  <c:v>0.56000000000000005</c:v>
                </c:pt>
                <c:pt idx="13" formatCode="0%">
                  <c:v>0.54</c:v>
                </c:pt>
                <c:pt idx="14" formatCode="0%">
                  <c:v>0.57999999999999996</c:v>
                </c:pt>
                <c:pt idx="15" formatCode="0%">
                  <c:v>0.59</c:v>
                </c:pt>
                <c:pt idx="16" formatCode="0%">
                  <c:v>0.59</c:v>
                </c:pt>
                <c:pt idx="17" formatCode="0%">
                  <c:v>0.57999999999999996</c:v>
                </c:pt>
                <c:pt idx="18" formatCode="0%">
                  <c:v>0.59</c:v>
                </c:pt>
                <c:pt idx="19" formatCode="0%">
                  <c:v>0.59</c:v>
                </c:pt>
                <c:pt idx="20" formatCode="0%">
                  <c:v>0.59</c:v>
                </c:pt>
              </c:numCache>
            </c:numRef>
          </c:val>
          <c:smooth val="0"/>
        </c:ser>
        <c:ser>
          <c:idx val="2"/>
          <c:order val="2"/>
          <c:tx>
            <c:strRef>
              <c:f>Sheet1!$AB$4</c:f>
              <c:strCache>
                <c:ptCount val="1"/>
                <c:pt idx="0">
                  <c:v>Forecast</c:v>
                </c:pt>
              </c:strCache>
            </c:strRef>
          </c:tx>
          <c:spPr>
            <a:ln>
              <a:solidFill>
                <a:schemeClr val="accent2"/>
              </a:solidFill>
              <a:prstDash val="dash"/>
            </a:ln>
          </c:spPr>
          <c:marker>
            <c:symbol val="none"/>
          </c:marker>
          <c:val>
            <c:numRef>
              <c:f>Sheet1!$D$52:$AM$52</c:f>
              <c:numCache>
                <c:formatCode>General</c:formatCode>
                <c:ptCount val="36"/>
                <c:pt idx="24" formatCode="0%">
                  <c:v>0.61614611329131463</c:v>
                </c:pt>
                <c:pt idx="25" formatCode="0%">
                  <c:v>0.62072691957030113</c:v>
                </c:pt>
                <c:pt idx="26" formatCode="0%">
                  <c:v>0.62546041939192065</c:v>
                </c:pt>
                <c:pt idx="27" formatCode="0%">
                  <c:v>0.63004122567090803</c:v>
                </c:pt>
                <c:pt idx="28" formatCode="0%">
                  <c:v>0.63477472549252756</c:v>
                </c:pt>
                <c:pt idx="29" formatCode="0%">
                  <c:v>0.63950822531414708</c:v>
                </c:pt>
                <c:pt idx="30" formatCode="0%">
                  <c:v>0.64408903159313358</c:v>
                </c:pt>
                <c:pt idx="31" formatCode="0%">
                  <c:v>0.64882253141475399</c:v>
                </c:pt>
                <c:pt idx="32" formatCode="0%">
                  <c:v>0.65340333769374048</c:v>
                </c:pt>
                <c:pt idx="33" formatCode="0%">
                  <c:v>0.65813683751536001</c:v>
                </c:pt>
                <c:pt idx="34" formatCode="0%">
                  <c:v>0.66287033733697953</c:v>
                </c:pt>
                <c:pt idx="35" formatCode="0%">
                  <c:v>0.66714575653070085</c:v>
                </c:pt>
              </c:numCache>
            </c:numRef>
          </c:val>
          <c:smooth val="0"/>
        </c:ser>
        <c:ser>
          <c:idx val="3"/>
          <c:order val="3"/>
          <c:spPr>
            <a:ln>
              <a:solidFill>
                <a:srgbClr val="FF0000"/>
              </a:solidFill>
              <a:prstDash val="lgDashDotDot"/>
            </a:ln>
          </c:spPr>
          <c:marker>
            <c:symbol val="none"/>
          </c:marker>
          <c:val>
            <c:numRef>
              <c:f>Sheet1!$D$3:$AM$3</c:f>
              <c:numCache>
                <c:formatCode>General</c:formatCode>
                <c:ptCount val="36"/>
                <c:pt idx="0">
                  <c:v>0.6</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pt idx="16">
                  <c:v>0.6</c:v>
                </c:pt>
                <c:pt idx="17">
                  <c:v>0.6</c:v>
                </c:pt>
                <c:pt idx="18">
                  <c:v>0.6</c:v>
                </c:pt>
                <c:pt idx="19">
                  <c:v>0.6</c:v>
                </c:pt>
                <c:pt idx="20">
                  <c:v>0.6</c:v>
                </c:pt>
                <c:pt idx="21">
                  <c:v>0.6</c:v>
                </c:pt>
                <c:pt idx="22">
                  <c:v>0.6</c:v>
                </c:pt>
                <c:pt idx="23">
                  <c:v>0.6</c:v>
                </c:pt>
                <c:pt idx="24">
                  <c:v>0.6</c:v>
                </c:pt>
                <c:pt idx="25">
                  <c:v>0.6</c:v>
                </c:pt>
                <c:pt idx="26">
                  <c:v>0.6</c:v>
                </c:pt>
                <c:pt idx="27">
                  <c:v>0.6</c:v>
                </c:pt>
                <c:pt idx="28">
                  <c:v>0.6</c:v>
                </c:pt>
                <c:pt idx="29">
                  <c:v>0.6</c:v>
                </c:pt>
                <c:pt idx="30">
                  <c:v>0.6</c:v>
                </c:pt>
                <c:pt idx="31">
                  <c:v>0.6</c:v>
                </c:pt>
                <c:pt idx="32">
                  <c:v>0.6</c:v>
                </c:pt>
                <c:pt idx="33">
                  <c:v>0.6</c:v>
                </c:pt>
                <c:pt idx="34">
                  <c:v>0.6</c:v>
                </c:pt>
                <c:pt idx="35">
                  <c:v>0.6</c:v>
                </c:pt>
              </c:numCache>
            </c:numRef>
          </c:val>
          <c:smooth val="0"/>
        </c:ser>
        <c:dLbls>
          <c:showLegendKey val="0"/>
          <c:showVal val="0"/>
          <c:showCatName val="0"/>
          <c:showSerName val="0"/>
          <c:showPercent val="0"/>
          <c:showBubbleSize val="0"/>
        </c:dLbls>
        <c:marker val="1"/>
        <c:smooth val="0"/>
        <c:axId val="136705920"/>
        <c:axId val="136707456"/>
      </c:lineChart>
      <c:dateAx>
        <c:axId val="136705920"/>
        <c:scaling>
          <c:orientation val="minMax"/>
        </c:scaling>
        <c:delete val="0"/>
        <c:axPos val="b"/>
        <c:numFmt formatCode="mmm\-yy" sourceLinked="1"/>
        <c:majorTickMark val="out"/>
        <c:minorTickMark val="none"/>
        <c:tickLblPos val="nextTo"/>
        <c:txPr>
          <a:bodyPr rot="-3000000"/>
          <a:lstStyle/>
          <a:p>
            <a:pPr>
              <a:defRPr sz="800" baseline="0">
                <a:latin typeface="Calibri" panose="020F0502020204030204" pitchFamily="34" charset="0"/>
              </a:defRPr>
            </a:pPr>
            <a:endParaRPr lang="en-US"/>
          </a:p>
        </c:txPr>
        <c:crossAx val="136707456"/>
        <c:crosses val="autoZero"/>
        <c:auto val="1"/>
        <c:lblOffset val="100"/>
        <c:baseTimeUnit val="months"/>
      </c:dateAx>
      <c:valAx>
        <c:axId val="136707456"/>
        <c:scaling>
          <c:orientation val="minMax"/>
          <c:max val="0.9"/>
          <c:min val="0.30000000000000004"/>
        </c:scaling>
        <c:delete val="0"/>
        <c:axPos val="l"/>
        <c:majorGridlines>
          <c:spPr>
            <a:ln>
              <a:solidFill>
                <a:schemeClr val="bg1">
                  <a:lumMod val="85000"/>
                </a:schemeClr>
              </a:solidFill>
            </a:ln>
          </c:spPr>
        </c:majorGridlines>
        <c:numFmt formatCode="0%" sourceLinked="1"/>
        <c:majorTickMark val="out"/>
        <c:minorTickMark val="none"/>
        <c:tickLblPos val="nextTo"/>
        <c:crossAx val="136705920"/>
        <c:crosses val="autoZero"/>
        <c:crossBetween val="between"/>
      </c:valAx>
    </c:plotArea>
    <c:legend>
      <c:legendPos val="t"/>
      <c:legendEntry>
        <c:idx val="3"/>
        <c:delete val="1"/>
      </c:legendEntry>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Sheet1!$B$54</c:f>
          <c:strCache>
            <c:ptCount val="1"/>
            <c:pt idx="0">
              <c:v>60% of value all invoices to be paid within 10 days (HRA Target)</c:v>
            </c:pt>
          </c:strCache>
        </c:strRef>
      </c:tx>
      <c:overlay val="0"/>
      <c:txPr>
        <a:bodyPr/>
        <a:lstStyle/>
        <a:p>
          <a:pPr>
            <a:defRPr sz="800"/>
          </a:pPr>
          <a:endParaRPr lang="en-US"/>
        </a:p>
      </c:txPr>
    </c:title>
    <c:autoTitleDeleted val="0"/>
    <c:plotArea>
      <c:layout/>
      <c:lineChart>
        <c:grouping val="standard"/>
        <c:varyColors val="0"/>
        <c:ser>
          <c:idx val="0"/>
          <c:order val="0"/>
          <c:tx>
            <c:strRef>
              <c:f>Sheet1!$D$4</c:f>
              <c:strCache>
                <c:ptCount val="1"/>
                <c:pt idx="0">
                  <c:v>2014-15</c:v>
                </c:pt>
              </c:strCache>
            </c:strRef>
          </c:tx>
          <c:marker>
            <c:symbol val="none"/>
          </c:marker>
          <c:trendline>
            <c:spPr>
              <a:ln>
                <a:solidFill>
                  <a:schemeClr val="accent1"/>
                </a:solidFill>
                <a:tailEnd type="triangle"/>
              </a:ln>
            </c:spPr>
            <c:trendlineType val="linear"/>
            <c:dispRSqr val="0"/>
            <c:dispEq val="0"/>
          </c:trendline>
          <c:cat>
            <c:numRef>
              <c:f>Sheet1!$D$5:$AM$5</c:f>
              <c:numCache>
                <c:formatCode>mmm\-yy</c:formatCode>
                <c:ptCount val="36"/>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numCache>
            </c:numRef>
          </c:cat>
          <c:val>
            <c:numRef>
              <c:f>Sheet1!$D$54:$AM$54</c:f>
              <c:numCache>
                <c:formatCode>0%</c:formatCode>
                <c:ptCount val="36"/>
                <c:pt idx="2">
                  <c:v>0.66</c:v>
                </c:pt>
                <c:pt idx="3">
                  <c:v>0.68</c:v>
                </c:pt>
                <c:pt idx="4">
                  <c:v>0.67</c:v>
                </c:pt>
                <c:pt idx="5">
                  <c:v>0.65</c:v>
                </c:pt>
                <c:pt idx="6">
                  <c:v>0.63</c:v>
                </c:pt>
                <c:pt idx="7">
                  <c:v>0.61</c:v>
                </c:pt>
                <c:pt idx="8">
                  <c:v>0.62</c:v>
                </c:pt>
                <c:pt idx="9">
                  <c:v>0.62</c:v>
                </c:pt>
                <c:pt idx="10">
                  <c:v>0.61</c:v>
                </c:pt>
                <c:pt idx="11">
                  <c:v>0.62</c:v>
                </c:pt>
              </c:numCache>
            </c:numRef>
          </c:val>
          <c:smooth val="0"/>
        </c:ser>
        <c:ser>
          <c:idx val="1"/>
          <c:order val="1"/>
          <c:tx>
            <c:strRef>
              <c:f>Sheet1!$P$4</c:f>
              <c:strCache>
                <c:ptCount val="1"/>
                <c:pt idx="0">
                  <c:v>2015-16</c:v>
                </c:pt>
              </c:strCache>
            </c:strRef>
          </c:tx>
          <c:marker>
            <c:symbol val="none"/>
          </c:marker>
          <c:cat>
            <c:numRef>
              <c:f>Sheet1!$D$5:$AM$5</c:f>
              <c:numCache>
                <c:formatCode>mmm\-yy</c:formatCode>
                <c:ptCount val="36"/>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numCache>
            </c:numRef>
          </c:cat>
          <c:val>
            <c:numRef>
              <c:f>Sheet1!$D$55:$AM$55</c:f>
              <c:numCache>
                <c:formatCode>General</c:formatCode>
                <c:ptCount val="36"/>
                <c:pt idx="12" formatCode="0%">
                  <c:v>0.68</c:v>
                </c:pt>
                <c:pt idx="13" formatCode="0%">
                  <c:v>0.62</c:v>
                </c:pt>
                <c:pt idx="14" formatCode="0%">
                  <c:v>0.59</c:v>
                </c:pt>
                <c:pt idx="15" formatCode="0%">
                  <c:v>0.54</c:v>
                </c:pt>
                <c:pt idx="16" formatCode="0%">
                  <c:v>0.54</c:v>
                </c:pt>
                <c:pt idx="17" formatCode="0%">
                  <c:v>0.55000000000000004</c:v>
                </c:pt>
                <c:pt idx="18" formatCode="0%">
                  <c:v>0.57999999999999996</c:v>
                </c:pt>
                <c:pt idx="19" formatCode="0%">
                  <c:v>0.56999999999999995</c:v>
                </c:pt>
                <c:pt idx="20" formatCode="0%">
                  <c:v>0.56999999999999995</c:v>
                </c:pt>
              </c:numCache>
            </c:numRef>
          </c:val>
          <c:smooth val="0"/>
        </c:ser>
        <c:ser>
          <c:idx val="2"/>
          <c:order val="2"/>
          <c:tx>
            <c:strRef>
              <c:f>Sheet1!$AB$4</c:f>
              <c:strCache>
                <c:ptCount val="1"/>
                <c:pt idx="0">
                  <c:v>Forecast</c:v>
                </c:pt>
              </c:strCache>
            </c:strRef>
          </c:tx>
          <c:spPr>
            <a:ln>
              <a:solidFill>
                <a:schemeClr val="accent2"/>
              </a:solidFill>
              <a:prstDash val="dash"/>
            </a:ln>
          </c:spPr>
          <c:marker>
            <c:symbol val="none"/>
          </c:marker>
          <c:val>
            <c:numRef>
              <c:f>Sheet1!$D$56:$AM$56</c:f>
              <c:numCache>
                <c:formatCode>General</c:formatCode>
                <c:ptCount val="36"/>
                <c:pt idx="24" formatCode="0%">
                  <c:v>0.50248479803385315</c:v>
                </c:pt>
                <c:pt idx="25" formatCode="0%">
                  <c:v>0.49268101637134798</c:v>
                </c:pt>
                <c:pt idx="26" formatCode="0%">
                  <c:v>0.48255044198675989</c:v>
                </c:pt>
                <c:pt idx="27" formatCode="0%">
                  <c:v>0.4727466603242565</c:v>
                </c:pt>
                <c:pt idx="28" formatCode="0%">
                  <c:v>0.46261608593966841</c:v>
                </c:pt>
                <c:pt idx="29" formatCode="0%">
                  <c:v>0.45248551155508032</c:v>
                </c:pt>
                <c:pt idx="30" formatCode="0%">
                  <c:v>0.44268172989257515</c:v>
                </c:pt>
                <c:pt idx="31" formatCode="0%">
                  <c:v>0.43255115550798706</c:v>
                </c:pt>
                <c:pt idx="32" formatCode="0%">
                  <c:v>0.42274737384548366</c:v>
                </c:pt>
                <c:pt idx="33" formatCode="0%">
                  <c:v>0.41261679946089558</c:v>
                </c:pt>
                <c:pt idx="34" formatCode="0%">
                  <c:v>0.40248622507630749</c:v>
                </c:pt>
                <c:pt idx="35" formatCode="0%">
                  <c:v>0.39333602885796992</c:v>
                </c:pt>
              </c:numCache>
            </c:numRef>
          </c:val>
          <c:smooth val="0"/>
        </c:ser>
        <c:ser>
          <c:idx val="3"/>
          <c:order val="3"/>
          <c:spPr>
            <a:ln>
              <a:solidFill>
                <a:srgbClr val="FF0000"/>
              </a:solidFill>
              <a:prstDash val="lgDashDotDot"/>
            </a:ln>
          </c:spPr>
          <c:marker>
            <c:symbol val="none"/>
          </c:marker>
          <c:val>
            <c:numRef>
              <c:f>Sheet1!$D$3:$AM$3</c:f>
              <c:numCache>
                <c:formatCode>General</c:formatCode>
                <c:ptCount val="36"/>
                <c:pt idx="0">
                  <c:v>0.6</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pt idx="16">
                  <c:v>0.6</c:v>
                </c:pt>
                <c:pt idx="17">
                  <c:v>0.6</c:v>
                </c:pt>
                <c:pt idx="18">
                  <c:v>0.6</c:v>
                </c:pt>
                <c:pt idx="19">
                  <c:v>0.6</c:v>
                </c:pt>
                <c:pt idx="20">
                  <c:v>0.6</c:v>
                </c:pt>
                <c:pt idx="21">
                  <c:v>0.6</c:v>
                </c:pt>
                <c:pt idx="22">
                  <c:v>0.6</c:v>
                </c:pt>
                <c:pt idx="23">
                  <c:v>0.6</c:v>
                </c:pt>
                <c:pt idx="24">
                  <c:v>0.6</c:v>
                </c:pt>
                <c:pt idx="25">
                  <c:v>0.6</c:v>
                </c:pt>
                <c:pt idx="26">
                  <c:v>0.6</c:v>
                </c:pt>
                <c:pt idx="27">
                  <c:v>0.6</c:v>
                </c:pt>
                <c:pt idx="28">
                  <c:v>0.6</c:v>
                </c:pt>
                <c:pt idx="29">
                  <c:v>0.6</c:v>
                </c:pt>
                <c:pt idx="30">
                  <c:v>0.6</c:v>
                </c:pt>
                <c:pt idx="31">
                  <c:v>0.6</c:v>
                </c:pt>
                <c:pt idx="32">
                  <c:v>0.6</c:v>
                </c:pt>
                <c:pt idx="33">
                  <c:v>0.6</c:v>
                </c:pt>
                <c:pt idx="34">
                  <c:v>0.6</c:v>
                </c:pt>
                <c:pt idx="35">
                  <c:v>0.6</c:v>
                </c:pt>
              </c:numCache>
            </c:numRef>
          </c:val>
          <c:smooth val="0"/>
        </c:ser>
        <c:dLbls>
          <c:showLegendKey val="0"/>
          <c:showVal val="0"/>
          <c:showCatName val="0"/>
          <c:showSerName val="0"/>
          <c:showPercent val="0"/>
          <c:showBubbleSize val="0"/>
        </c:dLbls>
        <c:marker val="1"/>
        <c:smooth val="0"/>
        <c:axId val="136621056"/>
        <c:axId val="136327936"/>
      </c:lineChart>
      <c:dateAx>
        <c:axId val="136621056"/>
        <c:scaling>
          <c:orientation val="minMax"/>
        </c:scaling>
        <c:delete val="0"/>
        <c:axPos val="b"/>
        <c:numFmt formatCode="mmm\-yy" sourceLinked="1"/>
        <c:majorTickMark val="out"/>
        <c:minorTickMark val="none"/>
        <c:tickLblPos val="nextTo"/>
        <c:txPr>
          <a:bodyPr rot="-3000000"/>
          <a:lstStyle/>
          <a:p>
            <a:pPr>
              <a:defRPr sz="800" baseline="0">
                <a:latin typeface="Calibri" panose="020F0502020204030204" pitchFamily="34" charset="0"/>
              </a:defRPr>
            </a:pPr>
            <a:endParaRPr lang="en-US"/>
          </a:p>
        </c:txPr>
        <c:crossAx val="136327936"/>
        <c:crosses val="autoZero"/>
        <c:auto val="1"/>
        <c:lblOffset val="100"/>
        <c:baseTimeUnit val="months"/>
      </c:dateAx>
      <c:valAx>
        <c:axId val="136327936"/>
        <c:scaling>
          <c:orientation val="minMax"/>
          <c:max val="0.9"/>
          <c:min val="0.30000000000000004"/>
        </c:scaling>
        <c:delete val="0"/>
        <c:axPos val="l"/>
        <c:majorGridlines>
          <c:spPr>
            <a:ln>
              <a:solidFill>
                <a:schemeClr val="bg1">
                  <a:lumMod val="85000"/>
                </a:schemeClr>
              </a:solidFill>
            </a:ln>
          </c:spPr>
        </c:majorGridlines>
        <c:numFmt formatCode="0%" sourceLinked="1"/>
        <c:majorTickMark val="out"/>
        <c:minorTickMark val="none"/>
        <c:tickLblPos val="nextTo"/>
        <c:crossAx val="136621056"/>
        <c:crosses val="autoZero"/>
        <c:crossBetween val="between"/>
      </c:valAx>
    </c:plotArea>
    <c:legend>
      <c:legendPos val="t"/>
      <c:legendEntry>
        <c:idx val="3"/>
        <c:delete val="1"/>
      </c:legendEntry>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Sheet1!$B$10</c:f>
          <c:strCache>
            <c:ptCount val="1"/>
            <c:pt idx="0">
              <c:v>95% of applications to full research ethics committee meetings to receive final decision within 40 calendar days (stretch target)</c:v>
            </c:pt>
          </c:strCache>
        </c:strRef>
      </c:tx>
      <c:overlay val="0"/>
      <c:txPr>
        <a:bodyPr/>
        <a:lstStyle/>
        <a:p>
          <a:pPr>
            <a:defRPr sz="800"/>
          </a:pPr>
          <a:endParaRPr lang="en-US"/>
        </a:p>
      </c:txPr>
    </c:title>
    <c:autoTitleDeleted val="0"/>
    <c:plotArea>
      <c:layout/>
      <c:lineChart>
        <c:grouping val="standard"/>
        <c:varyColors val="0"/>
        <c:ser>
          <c:idx val="0"/>
          <c:order val="0"/>
          <c:tx>
            <c:strRef>
              <c:f>Sheet1!$D$4</c:f>
              <c:strCache>
                <c:ptCount val="1"/>
                <c:pt idx="0">
                  <c:v>2014-15</c:v>
                </c:pt>
              </c:strCache>
            </c:strRef>
          </c:tx>
          <c:marker>
            <c:symbol val="none"/>
          </c:marker>
          <c:trendline>
            <c:spPr>
              <a:ln>
                <a:solidFill>
                  <a:schemeClr val="accent1"/>
                </a:solidFill>
                <a:tailEnd type="triangle"/>
              </a:ln>
            </c:spPr>
            <c:trendlineType val="linear"/>
            <c:dispRSqr val="0"/>
            <c:dispEq val="0"/>
          </c:trendline>
          <c:cat>
            <c:numRef>
              <c:f>Sheet1!$D$5:$AM$5</c:f>
              <c:numCache>
                <c:formatCode>mmm\-yy</c:formatCode>
                <c:ptCount val="36"/>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numCache>
            </c:numRef>
          </c:cat>
          <c:val>
            <c:numRef>
              <c:f>Sheet1!$D$10:$AM$10</c:f>
              <c:numCache>
                <c:formatCode>0%</c:formatCode>
                <c:ptCount val="36"/>
                <c:pt idx="0">
                  <c:v>0.86</c:v>
                </c:pt>
                <c:pt idx="1">
                  <c:v>0.82</c:v>
                </c:pt>
                <c:pt idx="2">
                  <c:v>0.84</c:v>
                </c:pt>
                <c:pt idx="3">
                  <c:v>0.83</c:v>
                </c:pt>
                <c:pt idx="4">
                  <c:v>0.86</c:v>
                </c:pt>
                <c:pt idx="5">
                  <c:v>0.85</c:v>
                </c:pt>
                <c:pt idx="6">
                  <c:v>0.89</c:v>
                </c:pt>
                <c:pt idx="7">
                  <c:v>0.85</c:v>
                </c:pt>
                <c:pt idx="8">
                  <c:v>0.91</c:v>
                </c:pt>
                <c:pt idx="9">
                  <c:v>0.85</c:v>
                </c:pt>
                <c:pt idx="10">
                  <c:v>0.86</c:v>
                </c:pt>
                <c:pt idx="11">
                  <c:v>0.92</c:v>
                </c:pt>
              </c:numCache>
            </c:numRef>
          </c:val>
          <c:smooth val="0"/>
        </c:ser>
        <c:ser>
          <c:idx val="1"/>
          <c:order val="1"/>
          <c:tx>
            <c:strRef>
              <c:f>Sheet1!$P$4</c:f>
              <c:strCache>
                <c:ptCount val="1"/>
                <c:pt idx="0">
                  <c:v>2015-16</c:v>
                </c:pt>
              </c:strCache>
            </c:strRef>
          </c:tx>
          <c:marker>
            <c:symbol val="none"/>
          </c:marker>
          <c:cat>
            <c:numRef>
              <c:f>Sheet1!$D$5:$AM$5</c:f>
              <c:numCache>
                <c:formatCode>mmm\-yy</c:formatCode>
                <c:ptCount val="36"/>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numCache>
            </c:numRef>
          </c:cat>
          <c:val>
            <c:numRef>
              <c:f>Sheet1!$D$11:$AM$11</c:f>
              <c:numCache>
                <c:formatCode>General</c:formatCode>
                <c:ptCount val="36"/>
                <c:pt idx="12" formatCode="0%">
                  <c:v>0.90033222591362128</c:v>
                </c:pt>
                <c:pt idx="13" formatCode="0%">
                  <c:v>0.88439306358381498</c:v>
                </c:pt>
                <c:pt idx="14" formatCode="0%">
                  <c:v>0.92022792022792022</c:v>
                </c:pt>
                <c:pt idx="15" formatCode="0%">
                  <c:v>0.92</c:v>
                </c:pt>
                <c:pt idx="16" formatCode="0%">
                  <c:v>0.92</c:v>
                </c:pt>
                <c:pt idx="17" formatCode="0%">
                  <c:v>0.92</c:v>
                </c:pt>
                <c:pt idx="18" formatCode="0%">
                  <c:v>0.94117647058823528</c:v>
                </c:pt>
                <c:pt idx="19" formatCode="0%">
                  <c:v>0.93239436619718308</c:v>
                </c:pt>
                <c:pt idx="20" formatCode="0%">
                  <c:v>0.93641618497109824</c:v>
                </c:pt>
                <c:pt idx="21" formatCode="0%">
                  <c:v>0.86896551724137927</c:v>
                </c:pt>
                <c:pt idx="22" formatCode="0%">
                  <c:v>0.87833827893175076</c:v>
                </c:pt>
                <c:pt idx="23" formatCode="0%">
                  <c:v>0.88188976377952799</c:v>
                </c:pt>
              </c:numCache>
            </c:numRef>
          </c:val>
          <c:smooth val="0"/>
        </c:ser>
        <c:ser>
          <c:idx val="2"/>
          <c:order val="2"/>
          <c:tx>
            <c:strRef>
              <c:f>Sheet1!$AB$4</c:f>
              <c:strCache>
                <c:ptCount val="1"/>
                <c:pt idx="0">
                  <c:v>Forecast</c:v>
                </c:pt>
              </c:strCache>
            </c:strRef>
          </c:tx>
          <c:spPr>
            <a:ln>
              <a:solidFill>
                <a:schemeClr val="accent2"/>
              </a:solidFill>
              <a:prstDash val="dash"/>
            </a:ln>
          </c:spPr>
          <c:marker>
            <c:symbol val="none"/>
          </c:marker>
          <c:val>
            <c:numRef>
              <c:f>Sheet1!$D$12:$AM$12</c:f>
              <c:numCache>
                <c:formatCode>General</c:formatCode>
                <c:ptCount val="36"/>
                <c:pt idx="24" formatCode="0%">
                  <c:v>0.89788794875991318</c:v>
                </c:pt>
                <c:pt idx="25" formatCode="0%">
                  <c:v>0.89625449535811885</c:v>
                </c:pt>
                <c:pt idx="26" formatCode="0%">
                  <c:v>0.89456659350959811</c:v>
                </c:pt>
                <c:pt idx="27" formatCode="0%">
                  <c:v>0.89293314010780334</c:v>
                </c:pt>
                <c:pt idx="28" formatCode="0%">
                  <c:v>0.89124523825928259</c:v>
                </c:pt>
                <c:pt idx="29" formatCode="0%">
                  <c:v>0.88955733641076185</c:v>
                </c:pt>
                <c:pt idx="30" formatCode="0%">
                  <c:v>0.88792388300896752</c:v>
                </c:pt>
                <c:pt idx="31" formatCode="0%">
                  <c:v>0.88623598116044633</c:v>
                </c:pt>
                <c:pt idx="32" formatCode="0%">
                  <c:v>0.884602527758652</c:v>
                </c:pt>
                <c:pt idx="33" formatCode="0%">
                  <c:v>0.88291462591013126</c:v>
                </c:pt>
                <c:pt idx="34" formatCode="0%">
                  <c:v>0.88122672406161007</c:v>
                </c:pt>
                <c:pt idx="35" formatCode="0%">
                  <c:v>0.87970216755326858</c:v>
                </c:pt>
              </c:numCache>
            </c:numRef>
          </c:val>
          <c:smooth val="0"/>
        </c:ser>
        <c:ser>
          <c:idx val="3"/>
          <c:order val="3"/>
          <c:spPr>
            <a:ln>
              <a:solidFill>
                <a:srgbClr val="FF0000"/>
              </a:solidFill>
              <a:prstDash val="lgDashDotDot"/>
            </a:ln>
          </c:spPr>
          <c:marker>
            <c:symbol val="none"/>
          </c:marker>
          <c:val>
            <c:numRef>
              <c:f>Sheet1!$D$1:$AM$1</c:f>
              <c:numCache>
                <c:formatCode>General</c:formatCode>
                <c:ptCount val="36"/>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pt idx="20">
                  <c:v>0.95</c:v>
                </c:pt>
                <c:pt idx="21">
                  <c:v>0.95</c:v>
                </c:pt>
                <c:pt idx="22">
                  <c:v>0.95</c:v>
                </c:pt>
                <c:pt idx="23">
                  <c:v>0.95</c:v>
                </c:pt>
                <c:pt idx="24">
                  <c:v>0.95</c:v>
                </c:pt>
                <c:pt idx="25">
                  <c:v>0.95</c:v>
                </c:pt>
                <c:pt idx="26">
                  <c:v>0.95</c:v>
                </c:pt>
                <c:pt idx="27">
                  <c:v>0.95</c:v>
                </c:pt>
                <c:pt idx="28">
                  <c:v>0.95</c:v>
                </c:pt>
                <c:pt idx="29">
                  <c:v>0.95</c:v>
                </c:pt>
                <c:pt idx="30">
                  <c:v>0.95</c:v>
                </c:pt>
                <c:pt idx="31">
                  <c:v>0.95</c:v>
                </c:pt>
                <c:pt idx="32">
                  <c:v>0.95</c:v>
                </c:pt>
                <c:pt idx="33">
                  <c:v>0.95</c:v>
                </c:pt>
                <c:pt idx="34">
                  <c:v>0.95</c:v>
                </c:pt>
                <c:pt idx="35">
                  <c:v>0.95</c:v>
                </c:pt>
              </c:numCache>
            </c:numRef>
          </c:val>
          <c:smooth val="0"/>
        </c:ser>
        <c:dLbls>
          <c:showLegendKey val="0"/>
          <c:showVal val="0"/>
          <c:showCatName val="0"/>
          <c:showSerName val="0"/>
          <c:showPercent val="0"/>
          <c:showBubbleSize val="0"/>
        </c:dLbls>
        <c:marker val="1"/>
        <c:smooth val="0"/>
        <c:axId val="136068480"/>
        <c:axId val="136082560"/>
      </c:lineChart>
      <c:dateAx>
        <c:axId val="136068480"/>
        <c:scaling>
          <c:orientation val="minMax"/>
        </c:scaling>
        <c:delete val="0"/>
        <c:axPos val="b"/>
        <c:numFmt formatCode="mmm\-yy" sourceLinked="1"/>
        <c:majorTickMark val="out"/>
        <c:minorTickMark val="none"/>
        <c:tickLblPos val="nextTo"/>
        <c:txPr>
          <a:bodyPr rot="-3000000"/>
          <a:lstStyle/>
          <a:p>
            <a:pPr>
              <a:defRPr sz="800" baseline="0">
                <a:latin typeface="Calibri" panose="020F0502020204030204" pitchFamily="34" charset="0"/>
              </a:defRPr>
            </a:pPr>
            <a:endParaRPr lang="en-US"/>
          </a:p>
        </c:txPr>
        <c:crossAx val="136082560"/>
        <c:crosses val="autoZero"/>
        <c:auto val="1"/>
        <c:lblOffset val="100"/>
        <c:baseTimeUnit val="months"/>
      </c:dateAx>
      <c:valAx>
        <c:axId val="136082560"/>
        <c:scaling>
          <c:orientation val="minMax"/>
          <c:max val="1.004"/>
          <c:min val="0.8"/>
        </c:scaling>
        <c:delete val="0"/>
        <c:axPos val="l"/>
        <c:majorGridlines>
          <c:spPr>
            <a:ln>
              <a:solidFill>
                <a:schemeClr val="bg1">
                  <a:lumMod val="85000"/>
                </a:schemeClr>
              </a:solidFill>
            </a:ln>
          </c:spPr>
        </c:majorGridlines>
        <c:numFmt formatCode="0%" sourceLinked="1"/>
        <c:majorTickMark val="out"/>
        <c:minorTickMark val="none"/>
        <c:tickLblPos val="nextTo"/>
        <c:crossAx val="136068480"/>
        <c:crosses val="autoZero"/>
        <c:crossBetween val="between"/>
      </c:valAx>
    </c:plotArea>
    <c:legend>
      <c:legendPos val="t"/>
      <c:legendEntry>
        <c:idx val="3"/>
        <c:delete val="1"/>
      </c:legendEntry>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Sheet1!$B$14</c:f>
          <c:strCache>
            <c:ptCount val="1"/>
            <c:pt idx="0">
              <c:v>95% of applications to research ethics proportionate review service to receive decision within 14 calendar days</c:v>
            </c:pt>
          </c:strCache>
        </c:strRef>
      </c:tx>
      <c:overlay val="0"/>
      <c:txPr>
        <a:bodyPr/>
        <a:lstStyle/>
        <a:p>
          <a:pPr>
            <a:defRPr sz="800"/>
          </a:pPr>
          <a:endParaRPr lang="en-US"/>
        </a:p>
      </c:txPr>
    </c:title>
    <c:autoTitleDeleted val="0"/>
    <c:plotArea>
      <c:layout/>
      <c:lineChart>
        <c:grouping val="standard"/>
        <c:varyColors val="0"/>
        <c:ser>
          <c:idx val="0"/>
          <c:order val="0"/>
          <c:tx>
            <c:strRef>
              <c:f>Sheet1!$D$4</c:f>
              <c:strCache>
                <c:ptCount val="1"/>
                <c:pt idx="0">
                  <c:v>2014-15</c:v>
                </c:pt>
              </c:strCache>
            </c:strRef>
          </c:tx>
          <c:marker>
            <c:symbol val="none"/>
          </c:marker>
          <c:trendline>
            <c:spPr>
              <a:ln>
                <a:solidFill>
                  <a:schemeClr val="accent1"/>
                </a:solidFill>
                <a:tailEnd type="triangle"/>
              </a:ln>
            </c:spPr>
            <c:trendlineType val="linear"/>
            <c:dispRSqr val="0"/>
            <c:dispEq val="0"/>
          </c:trendline>
          <c:cat>
            <c:numRef>
              <c:f>Sheet1!$D$5:$AM$5</c:f>
              <c:numCache>
                <c:formatCode>mmm\-yy</c:formatCode>
                <c:ptCount val="36"/>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numCache>
            </c:numRef>
          </c:cat>
          <c:val>
            <c:numRef>
              <c:f>Sheet1!$D$14:$AM$14</c:f>
              <c:numCache>
                <c:formatCode>0%</c:formatCode>
                <c:ptCount val="36"/>
                <c:pt idx="0">
                  <c:v>0.92</c:v>
                </c:pt>
                <c:pt idx="1">
                  <c:v>0.93</c:v>
                </c:pt>
                <c:pt idx="2">
                  <c:v>0.94</c:v>
                </c:pt>
                <c:pt idx="3">
                  <c:v>0.9</c:v>
                </c:pt>
                <c:pt idx="4">
                  <c:v>0.87</c:v>
                </c:pt>
                <c:pt idx="5">
                  <c:v>0.91</c:v>
                </c:pt>
                <c:pt idx="6">
                  <c:v>0.95</c:v>
                </c:pt>
                <c:pt idx="7">
                  <c:v>0.89</c:v>
                </c:pt>
                <c:pt idx="8">
                  <c:v>0.94</c:v>
                </c:pt>
                <c:pt idx="9">
                  <c:v>0.9</c:v>
                </c:pt>
                <c:pt idx="10">
                  <c:v>0.99</c:v>
                </c:pt>
                <c:pt idx="11">
                  <c:v>0.96</c:v>
                </c:pt>
              </c:numCache>
            </c:numRef>
          </c:val>
          <c:smooth val="0"/>
        </c:ser>
        <c:ser>
          <c:idx val="1"/>
          <c:order val="1"/>
          <c:tx>
            <c:strRef>
              <c:f>Sheet1!$P$4</c:f>
              <c:strCache>
                <c:ptCount val="1"/>
                <c:pt idx="0">
                  <c:v>2015-16</c:v>
                </c:pt>
              </c:strCache>
            </c:strRef>
          </c:tx>
          <c:marker>
            <c:symbol val="none"/>
          </c:marker>
          <c:cat>
            <c:numRef>
              <c:f>Sheet1!$D$5:$AM$5</c:f>
              <c:numCache>
                <c:formatCode>mmm\-yy</c:formatCode>
                <c:ptCount val="36"/>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numCache>
            </c:numRef>
          </c:cat>
          <c:val>
            <c:numRef>
              <c:f>Sheet1!$D$15:$AM$15</c:f>
              <c:numCache>
                <c:formatCode>General</c:formatCode>
                <c:ptCount val="36"/>
                <c:pt idx="12" formatCode="0%">
                  <c:v>0.93567251461988299</c:v>
                </c:pt>
                <c:pt idx="13" formatCode="0%">
                  <c:v>0.95569620253164556</c:v>
                </c:pt>
                <c:pt idx="14" formatCode="0%">
                  <c:v>0.96153846153846156</c:v>
                </c:pt>
                <c:pt idx="15" formatCode="0%">
                  <c:v>0.97777777777777775</c:v>
                </c:pt>
                <c:pt idx="16" formatCode="0%">
                  <c:v>0.97452229299363058</c:v>
                </c:pt>
                <c:pt idx="17" formatCode="0%">
                  <c:v>0.96078431372549022</c:v>
                </c:pt>
                <c:pt idx="18" formatCode="0%">
                  <c:v>0.95483870967741935</c:v>
                </c:pt>
                <c:pt idx="19" formatCode="0%">
                  <c:v>0.90697674418604646</c:v>
                </c:pt>
                <c:pt idx="20" formatCode="0%">
                  <c:v>0.94029850746268662</c:v>
                </c:pt>
                <c:pt idx="21" formatCode="0%">
                  <c:v>0.92647058823529416</c:v>
                </c:pt>
                <c:pt idx="22" formatCode="0%">
                  <c:v>0.98692810457516345</c:v>
                </c:pt>
                <c:pt idx="23" formatCode="0%">
                  <c:v>0.91860465116279066</c:v>
                </c:pt>
              </c:numCache>
            </c:numRef>
          </c:val>
          <c:smooth val="0"/>
        </c:ser>
        <c:ser>
          <c:idx val="2"/>
          <c:order val="2"/>
          <c:tx>
            <c:strRef>
              <c:f>Sheet1!$AB$4</c:f>
              <c:strCache>
                <c:ptCount val="1"/>
                <c:pt idx="0">
                  <c:v>Forecast</c:v>
                </c:pt>
              </c:strCache>
            </c:strRef>
          </c:tx>
          <c:spPr>
            <a:ln>
              <a:solidFill>
                <a:schemeClr val="accent2"/>
              </a:solidFill>
              <a:prstDash val="dash"/>
            </a:ln>
          </c:spPr>
          <c:marker>
            <c:symbol val="none"/>
          </c:marker>
          <c:val>
            <c:numRef>
              <c:f>Sheet1!$D$16:$AM$16</c:f>
              <c:numCache>
                <c:formatCode>General</c:formatCode>
                <c:ptCount val="36"/>
                <c:pt idx="24" formatCode="0%">
                  <c:v>0.93761196486073795</c:v>
                </c:pt>
                <c:pt idx="25" formatCode="0%">
                  <c:v>0.93573519501013935</c:v>
                </c:pt>
                <c:pt idx="26" formatCode="0%">
                  <c:v>0.93379586616452093</c:v>
                </c:pt>
                <c:pt idx="27" formatCode="0%">
                  <c:v>0.93191909631392233</c:v>
                </c:pt>
                <c:pt idx="28" formatCode="0%">
                  <c:v>0.92997976746830391</c:v>
                </c:pt>
                <c:pt idx="29" formatCode="0%">
                  <c:v>0.92804043862268548</c:v>
                </c:pt>
                <c:pt idx="30" formatCode="0%">
                  <c:v>0.92616366877208689</c:v>
                </c:pt>
                <c:pt idx="31" formatCode="0%">
                  <c:v>0.92422433992646846</c:v>
                </c:pt>
                <c:pt idx="32" formatCode="0%">
                  <c:v>0.92234757007586987</c:v>
                </c:pt>
                <c:pt idx="33" formatCode="0%">
                  <c:v>0.92040824123025144</c:v>
                </c:pt>
                <c:pt idx="34" formatCode="0%">
                  <c:v>0.91846891238463302</c:v>
                </c:pt>
                <c:pt idx="35" formatCode="0%">
                  <c:v>0.91671726052407454</c:v>
                </c:pt>
              </c:numCache>
            </c:numRef>
          </c:val>
          <c:smooth val="0"/>
        </c:ser>
        <c:ser>
          <c:idx val="3"/>
          <c:order val="3"/>
          <c:spPr>
            <a:ln>
              <a:solidFill>
                <a:srgbClr val="FF0000"/>
              </a:solidFill>
              <a:prstDash val="lgDashDotDot"/>
            </a:ln>
          </c:spPr>
          <c:marker>
            <c:symbol val="none"/>
          </c:marker>
          <c:val>
            <c:numRef>
              <c:f>Sheet1!$D$1:$AM$1</c:f>
              <c:numCache>
                <c:formatCode>General</c:formatCode>
                <c:ptCount val="36"/>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pt idx="20">
                  <c:v>0.95</c:v>
                </c:pt>
                <c:pt idx="21">
                  <c:v>0.95</c:v>
                </c:pt>
                <c:pt idx="22">
                  <c:v>0.95</c:v>
                </c:pt>
                <c:pt idx="23">
                  <c:v>0.95</c:v>
                </c:pt>
                <c:pt idx="24">
                  <c:v>0.95</c:v>
                </c:pt>
                <c:pt idx="25">
                  <c:v>0.95</c:v>
                </c:pt>
                <c:pt idx="26">
                  <c:v>0.95</c:v>
                </c:pt>
                <c:pt idx="27">
                  <c:v>0.95</c:v>
                </c:pt>
                <c:pt idx="28">
                  <c:v>0.95</c:v>
                </c:pt>
                <c:pt idx="29">
                  <c:v>0.95</c:v>
                </c:pt>
                <c:pt idx="30">
                  <c:v>0.95</c:v>
                </c:pt>
                <c:pt idx="31">
                  <c:v>0.95</c:v>
                </c:pt>
                <c:pt idx="32">
                  <c:v>0.95</c:v>
                </c:pt>
                <c:pt idx="33">
                  <c:v>0.95</c:v>
                </c:pt>
                <c:pt idx="34">
                  <c:v>0.95</c:v>
                </c:pt>
                <c:pt idx="35">
                  <c:v>0.95</c:v>
                </c:pt>
              </c:numCache>
            </c:numRef>
          </c:val>
          <c:smooth val="0"/>
        </c:ser>
        <c:dLbls>
          <c:showLegendKey val="0"/>
          <c:showVal val="0"/>
          <c:showCatName val="0"/>
          <c:showSerName val="0"/>
          <c:showPercent val="0"/>
          <c:showBubbleSize val="0"/>
        </c:dLbls>
        <c:marker val="1"/>
        <c:smooth val="0"/>
        <c:axId val="135987968"/>
        <c:axId val="135989504"/>
      </c:lineChart>
      <c:dateAx>
        <c:axId val="135987968"/>
        <c:scaling>
          <c:orientation val="minMax"/>
        </c:scaling>
        <c:delete val="0"/>
        <c:axPos val="b"/>
        <c:numFmt formatCode="mmm\-yy" sourceLinked="1"/>
        <c:majorTickMark val="out"/>
        <c:minorTickMark val="none"/>
        <c:tickLblPos val="nextTo"/>
        <c:txPr>
          <a:bodyPr rot="-3000000"/>
          <a:lstStyle/>
          <a:p>
            <a:pPr>
              <a:defRPr sz="800" baseline="0">
                <a:latin typeface="Calibri" panose="020F0502020204030204" pitchFamily="34" charset="0"/>
              </a:defRPr>
            </a:pPr>
            <a:endParaRPr lang="en-US"/>
          </a:p>
        </c:txPr>
        <c:crossAx val="135989504"/>
        <c:crosses val="autoZero"/>
        <c:auto val="1"/>
        <c:lblOffset val="100"/>
        <c:baseTimeUnit val="months"/>
      </c:dateAx>
      <c:valAx>
        <c:axId val="135989504"/>
        <c:scaling>
          <c:orientation val="minMax"/>
          <c:max val="1.004"/>
          <c:min val="0.8"/>
        </c:scaling>
        <c:delete val="0"/>
        <c:axPos val="l"/>
        <c:majorGridlines>
          <c:spPr>
            <a:ln>
              <a:solidFill>
                <a:schemeClr val="bg1">
                  <a:lumMod val="85000"/>
                </a:schemeClr>
              </a:solidFill>
            </a:ln>
          </c:spPr>
        </c:majorGridlines>
        <c:numFmt formatCode="0%" sourceLinked="1"/>
        <c:majorTickMark val="out"/>
        <c:minorTickMark val="none"/>
        <c:tickLblPos val="nextTo"/>
        <c:crossAx val="135987968"/>
        <c:crosses val="autoZero"/>
        <c:crossBetween val="between"/>
      </c:valAx>
    </c:plotArea>
    <c:legend>
      <c:legendPos val="t"/>
      <c:legendEntry>
        <c:idx val="3"/>
        <c:delete val="1"/>
      </c:legendEntry>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Sheet1!$B$18</c:f>
          <c:strCache>
            <c:ptCount val="1"/>
            <c:pt idx="0">
              <c:v>95% of amendments, on approved applications, submitted to research ethics committees to receive a decision within 28 calendar days (stretch target)</c:v>
            </c:pt>
          </c:strCache>
        </c:strRef>
      </c:tx>
      <c:overlay val="0"/>
      <c:txPr>
        <a:bodyPr/>
        <a:lstStyle/>
        <a:p>
          <a:pPr>
            <a:defRPr sz="800"/>
          </a:pPr>
          <a:endParaRPr lang="en-US"/>
        </a:p>
      </c:txPr>
    </c:title>
    <c:autoTitleDeleted val="0"/>
    <c:plotArea>
      <c:layout/>
      <c:lineChart>
        <c:grouping val="standard"/>
        <c:varyColors val="0"/>
        <c:ser>
          <c:idx val="0"/>
          <c:order val="0"/>
          <c:tx>
            <c:strRef>
              <c:f>Sheet1!$D$4</c:f>
              <c:strCache>
                <c:ptCount val="1"/>
                <c:pt idx="0">
                  <c:v>2014-15</c:v>
                </c:pt>
              </c:strCache>
            </c:strRef>
          </c:tx>
          <c:marker>
            <c:symbol val="none"/>
          </c:marker>
          <c:trendline>
            <c:spPr>
              <a:ln>
                <a:solidFill>
                  <a:schemeClr val="accent1"/>
                </a:solidFill>
                <a:tailEnd type="triangle"/>
              </a:ln>
            </c:spPr>
            <c:trendlineType val="linear"/>
            <c:dispRSqr val="0"/>
            <c:dispEq val="0"/>
          </c:trendline>
          <c:cat>
            <c:numRef>
              <c:f>Sheet1!$D$5:$AM$5</c:f>
              <c:numCache>
                <c:formatCode>mmm\-yy</c:formatCode>
                <c:ptCount val="36"/>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numCache>
            </c:numRef>
          </c:cat>
          <c:val>
            <c:numRef>
              <c:f>Sheet1!$D$18:$AM$18</c:f>
              <c:numCache>
                <c:formatCode>0%</c:formatCode>
                <c:ptCount val="36"/>
                <c:pt idx="0">
                  <c:v>0.95</c:v>
                </c:pt>
                <c:pt idx="1">
                  <c:v>0.9</c:v>
                </c:pt>
                <c:pt idx="2">
                  <c:v>0.95</c:v>
                </c:pt>
                <c:pt idx="3">
                  <c:v>0.94</c:v>
                </c:pt>
                <c:pt idx="4">
                  <c:v>0.95</c:v>
                </c:pt>
                <c:pt idx="5">
                  <c:v>0.94</c:v>
                </c:pt>
                <c:pt idx="6">
                  <c:v>0.95</c:v>
                </c:pt>
                <c:pt idx="7">
                  <c:v>0.95</c:v>
                </c:pt>
                <c:pt idx="8">
                  <c:v>0.96</c:v>
                </c:pt>
                <c:pt idx="9">
                  <c:v>0.9</c:v>
                </c:pt>
                <c:pt idx="10">
                  <c:v>0.97</c:v>
                </c:pt>
                <c:pt idx="11">
                  <c:v>0.94</c:v>
                </c:pt>
              </c:numCache>
            </c:numRef>
          </c:val>
          <c:smooth val="0"/>
        </c:ser>
        <c:ser>
          <c:idx val="1"/>
          <c:order val="1"/>
          <c:tx>
            <c:strRef>
              <c:f>Sheet1!$P$4</c:f>
              <c:strCache>
                <c:ptCount val="1"/>
                <c:pt idx="0">
                  <c:v>2015-16</c:v>
                </c:pt>
              </c:strCache>
            </c:strRef>
          </c:tx>
          <c:marker>
            <c:symbol val="none"/>
          </c:marker>
          <c:cat>
            <c:numRef>
              <c:f>Sheet1!$D$5:$AM$5</c:f>
              <c:numCache>
                <c:formatCode>mmm\-yy</c:formatCode>
                <c:ptCount val="36"/>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numCache>
            </c:numRef>
          </c:cat>
          <c:val>
            <c:numRef>
              <c:f>Sheet1!$D$19:$AM$19</c:f>
              <c:numCache>
                <c:formatCode>General</c:formatCode>
                <c:ptCount val="36"/>
                <c:pt idx="12" formatCode="0%">
                  <c:v>0.93892045454545459</c:v>
                </c:pt>
                <c:pt idx="13" formatCode="0%">
                  <c:v>0.94934876989869754</c:v>
                </c:pt>
                <c:pt idx="14" formatCode="0%">
                  <c:v>0.92525773195876293</c:v>
                </c:pt>
                <c:pt idx="15" formatCode="0%">
                  <c:v>0.94</c:v>
                </c:pt>
                <c:pt idx="16" formatCode="0%">
                  <c:v>0.94</c:v>
                </c:pt>
                <c:pt idx="17" formatCode="0%">
                  <c:v>0.93</c:v>
                </c:pt>
                <c:pt idx="18" formatCode="0%">
                  <c:v>0.95517774343122097</c:v>
                </c:pt>
                <c:pt idx="19" formatCode="0%">
                  <c:v>0.9509803921568627</c:v>
                </c:pt>
                <c:pt idx="20" formatCode="0%">
                  <c:v>0.92721979621542938</c:v>
                </c:pt>
                <c:pt idx="21" formatCode="0%">
                  <c:v>0.91297468354430378</c:v>
                </c:pt>
                <c:pt idx="22" formatCode="0%">
                  <c:v>0.94074074074074077</c:v>
                </c:pt>
                <c:pt idx="23" formatCode="0%">
                  <c:v>0.93206521739130432</c:v>
                </c:pt>
              </c:numCache>
            </c:numRef>
          </c:val>
          <c:smooth val="0"/>
        </c:ser>
        <c:ser>
          <c:idx val="2"/>
          <c:order val="2"/>
          <c:tx>
            <c:strRef>
              <c:f>Sheet1!$AB$4</c:f>
              <c:strCache>
                <c:ptCount val="1"/>
                <c:pt idx="0">
                  <c:v>Forecast</c:v>
                </c:pt>
              </c:strCache>
            </c:strRef>
          </c:tx>
          <c:spPr>
            <a:ln>
              <a:solidFill>
                <a:schemeClr val="accent2"/>
              </a:solidFill>
              <a:prstDash val="dash"/>
            </a:ln>
          </c:spPr>
          <c:marker>
            <c:symbol val="none"/>
          </c:marker>
          <c:val>
            <c:numRef>
              <c:f>Sheet1!$D$20:$AM$20</c:f>
              <c:numCache>
                <c:formatCode>General</c:formatCode>
                <c:ptCount val="36"/>
                <c:pt idx="24" formatCode="0%">
                  <c:v>0.9313372054422755</c:v>
                </c:pt>
                <c:pt idx="25" formatCode="0%">
                  <c:v>0.93049651076722761</c:v>
                </c:pt>
                <c:pt idx="26" formatCode="0%">
                  <c:v>0.92962779293634457</c:v>
                </c:pt>
                <c:pt idx="27" formatCode="0%">
                  <c:v>0.92878709826129668</c:v>
                </c:pt>
                <c:pt idx="28" formatCode="0%">
                  <c:v>0.92791838043041364</c:v>
                </c:pt>
                <c:pt idx="29" formatCode="0%">
                  <c:v>0.92704966259953081</c:v>
                </c:pt>
                <c:pt idx="30" formatCode="0%">
                  <c:v>0.92620896792448271</c:v>
                </c:pt>
                <c:pt idx="31" formatCode="0%">
                  <c:v>0.92534025009359988</c:v>
                </c:pt>
                <c:pt idx="32" formatCode="0%">
                  <c:v>0.92449955541855178</c:v>
                </c:pt>
                <c:pt idx="33" formatCode="0%">
                  <c:v>0.92363083758766895</c:v>
                </c:pt>
                <c:pt idx="34" formatCode="0%">
                  <c:v>0.9227621197567859</c:v>
                </c:pt>
                <c:pt idx="35" formatCode="0%">
                  <c:v>0.92197747139340791</c:v>
                </c:pt>
              </c:numCache>
            </c:numRef>
          </c:val>
          <c:smooth val="0"/>
        </c:ser>
        <c:ser>
          <c:idx val="3"/>
          <c:order val="3"/>
          <c:spPr>
            <a:ln>
              <a:solidFill>
                <a:srgbClr val="FF0000"/>
              </a:solidFill>
              <a:prstDash val="lgDashDotDot"/>
            </a:ln>
          </c:spPr>
          <c:marker>
            <c:symbol val="none"/>
          </c:marker>
          <c:val>
            <c:numRef>
              <c:f>Sheet1!$D$1:$AM$1</c:f>
              <c:numCache>
                <c:formatCode>General</c:formatCode>
                <c:ptCount val="36"/>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pt idx="20">
                  <c:v>0.95</c:v>
                </c:pt>
                <c:pt idx="21">
                  <c:v>0.95</c:v>
                </c:pt>
                <c:pt idx="22">
                  <c:v>0.95</c:v>
                </c:pt>
                <c:pt idx="23">
                  <c:v>0.95</c:v>
                </c:pt>
                <c:pt idx="24">
                  <c:v>0.95</c:v>
                </c:pt>
                <c:pt idx="25">
                  <c:v>0.95</c:v>
                </c:pt>
                <c:pt idx="26">
                  <c:v>0.95</c:v>
                </c:pt>
                <c:pt idx="27">
                  <c:v>0.95</c:v>
                </c:pt>
                <c:pt idx="28">
                  <c:v>0.95</c:v>
                </c:pt>
                <c:pt idx="29">
                  <c:v>0.95</c:v>
                </c:pt>
                <c:pt idx="30">
                  <c:v>0.95</c:v>
                </c:pt>
                <c:pt idx="31">
                  <c:v>0.95</c:v>
                </c:pt>
                <c:pt idx="32">
                  <c:v>0.95</c:v>
                </c:pt>
                <c:pt idx="33">
                  <c:v>0.95</c:v>
                </c:pt>
                <c:pt idx="34">
                  <c:v>0.95</c:v>
                </c:pt>
                <c:pt idx="35">
                  <c:v>0.95</c:v>
                </c:pt>
              </c:numCache>
            </c:numRef>
          </c:val>
          <c:smooth val="0"/>
        </c:ser>
        <c:dLbls>
          <c:showLegendKey val="0"/>
          <c:showVal val="0"/>
          <c:showCatName val="0"/>
          <c:showSerName val="0"/>
          <c:showPercent val="0"/>
          <c:showBubbleSize val="0"/>
        </c:dLbls>
        <c:marker val="1"/>
        <c:smooth val="0"/>
        <c:axId val="136030080"/>
        <c:axId val="136031616"/>
      </c:lineChart>
      <c:dateAx>
        <c:axId val="136030080"/>
        <c:scaling>
          <c:orientation val="minMax"/>
        </c:scaling>
        <c:delete val="0"/>
        <c:axPos val="b"/>
        <c:numFmt formatCode="mmm\-yy" sourceLinked="1"/>
        <c:majorTickMark val="out"/>
        <c:minorTickMark val="none"/>
        <c:tickLblPos val="nextTo"/>
        <c:txPr>
          <a:bodyPr rot="-3000000"/>
          <a:lstStyle/>
          <a:p>
            <a:pPr>
              <a:defRPr sz="800" baseline="0">
                <a:latin typeface="Calibri" panose="020F0502020204030204" pitchFamily="34" charset="0"/>
              </a:defRPr>
            </a:pPr>
            <a:endParaRPr lang="en-US"/>
          </a:p>
        </c:txPr>
        <c:crossAx val="136031616"/>
        <c:crosses val="autoZero"/>
        <c:auto val="1"/>
        <c:lblOffset val="100"/>
        <c:baseTimeUnit val="months"/>
      </c:dateAx>
      <c:valAx>
        <c:axId val="136031616"/>
        <c:scaling>
          <c:orientation val="minMax"/>
          <c:max val="1.004"/>
          <c:min val="0.9"/>
        </c:scaling>
        <c:delete val="0"/>
        <c:axPos val="l"/>
        <c:majorGridlines>
          <c:spPr>
            <a:ln>
              <a:solidFill>
                <a:schemeClr val="bg1">
                  <a:lumMod val="85000"/>
                </a:schemeClr>
              </a:solidFill>
            </a:ln>
          </c:spPr>
        </c:majorGridlines>
        <c:numFmt formatCode="0%" sourceLinked="1"/>
        <c:majorTickMark val="out"/>
        <c:minorTickMark val="none"/>
        <c:tickLblPos val="nextTo"/>
        <c:crossAx val="136030080"/>
        <c:crosses val="autoZero"/>
        <c:crossBetween val="between"/>
      </c:valAx>
    </c:plotArea>
    <c:legend>
      <c:legendPos val="t"/>
      <c:legendEntry>
        <c:idx val="3"/>
        <c:delete val="1"/>
      </c:legendEntry>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Sheet1!$B$22</c:f>
          <c:strCache>
            <c:ptCount val="1"/>
            <c:pt idx="0">
              <c:v>95% of amendments, on approved applications, submitted to research ethics committees to receive a decision within 35 calendar days (mandatory)</c:v>
            </c:pt>
          </c:strCache>
        </c:strRef>
      </c:tx>
      <c:overlay val="0"/>
      <c:txPr>
        <a:bodyPr/>
        <a:lstStyle/>
        <a:p>
          <a:pPr>
            <a:defRPr sz="800"/>
          </a:pPr>
          <a:endParaRPr lang="en-US"/>
        </a:p>
      </c:txPr>
    </c:title>
    <c:autoTitleDeleted val="0"/>
    <c:plotArea>
      <c:layout/>
      <c:lineChart>
        <c:grouping val="standard"/>
        <c:varyColors val="0"/>
        <c:ser>
          <c:idx val="0"/>
          <c:order val="0"/>
          <c:tx>
            <c:strRef>
              <c:f>Sheet1!$D$4</c:f>
              <c:strCache>
                <c:ptCount val="1"/>
                <c:pt idx="0">
                  <c:v>2014-15</c:v>
                </c:pt>
              </c:strCache>
            </c:strRef>
          </c:tx>
          <c:marker>
            <c:symbol val="none"/>
          </c:marker>
          <c:trendline>
            <c:spPr>
              <a:ln>
                <a:solidFill>
                  <a:schemeClr val="accent1"/>
                </a:solidFill>
                <a:tailEnd type="triangle"/>
              </a:ln>
            </c:spPr>
            <c:trendlineType val="linear"/>
            <c:dispRSqr val="0"/>
            <c:dispEq val="0"/>
          </c:trendline>
          <c:cat>
            <c:numRef>
              <c:f>Sheet1!$D$5:$AM$5</c:f>
              <c:numCache>
                <c:formatCode>mmm\-yy</c:formatCode>
                <c:ptCount val="36"/>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numCache>
            </c:numRef>
          </c:cat>
          <c:val>
            <c:numRef>
              <c:f>Sheet1!$D$22:$AM$22</c:f>
              <c:numCache>
                <c:formatCode>0%</c:formatCode>
                <c:ptCount val="36"/>
                <c:pt idx="0">
                  <c:v>0.98</c:v>
                </c:pt>
                <c:pt idx="1">
                  <c:v>0.96</c:v>
                </c:pt>
                <c:pt idx="2">
                  <c:v>0.98</c:v>
                </c:pt>
                <c:pt idx="3">
                  <c:v>1</c:v>
                </c:pt>
                <c:pt idx="4">
                  <c:v>0.99</c:v>
                </c:pt>
                <c:pt idx="5">
                  <c:v>0.99</c:v>
                </c:pt>
                <c:pt idx="6">
                  <c:v>0.99</c:v>
                </c:pt>
                <c:pt idx="7">
                  <c:v>1</c:v>
                </c:pt>
                <c:pt idx="8">
                  <c:v>1</c:v>
                </c:pt>
                <c:pt idx="9">
                  <c:v>0.99</c:v>
                </c:pt>
                <c:pt idx="10">
                  <c:v>0.99</c:v>
                </c:pt>
                <c:pt idx="11">
                  <c:v>0.99</c:v>
                </c:pt>
              </c:numCache>
            </c:numRef>
          </c:val>
          <c:smooth val="0"/>
        </c:ser>
        <c:ser>
          <c:idx val="1"/>
          <c:order val="1"/>
          <c:tx>
            <c:strRef>
              <c:f>Sheet1!$P$4</c:f>
              <c:strCache>
                <c:ptCount val="1"/>
                <c:pt idx="0">
                  <c:v>2015-16</c:v>
                </c:pt>
              </c:strCache>
            </c:strRef>
          </c:tx>
          <c:marker>
            <c:symbol val="none"/>
          </c:marker>
          <c:cat>
            <c:numRef>
              <c:f>Sheet1!$D$5:$AM$5</c:f>
              <c:numCache>
                <c:formatCode>mmm\-yy</c:formatCode>
                <c:ptCount val="36"/>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numCache>
            </c:numRef>
          </c:cat>
          <c:val>
            <c:numRef>
              <c:f>Sheet1!$D$23:$AM$23</c:f>
              <c:numCache>
                <c:formatCode>General</c:formatCode>
                <c:ptCount val="36"/>
                <c:pt idx="12" formatCode="0%">
                  <c:v>1</c:v>
                </c:pt>
                <c:pt idx="13" formatCode="0%">
                  <c:v>0.99565846599131691</c:v>
                </c:pt>
                <c:pt idx="14" formatCode="0%">
                  <c:v>0.99355670103092786</c:v>
                </c:pt>
                <c:pt idx="15" formatCode="0%">
                  <c:v>0.99</c:v>
                </c:pt>
                <c:pt idx="16" formatCode="0%">
                  <c:v>1</c:v>
                </c:pt>
                <c:pt idx="17" formatCode="0%">
                  <c:v>1</c:v>
                </c:pt>
                <c:pt idx="18" formatCode="0%">
                  <c:v>0.99536321483771251</c:v>
                </c:pt>
                <c:pt idx="19" formatCode="0%">
                  <c:v>0.98879551820728295</c:v>
                </c:pt>
                <c:pt idx="20" formatCode="0%">
                  <c:v>0.99272197962154296</c:v>
                </c:pt>
                <c:pt idx="21" formatCode="0%">
                  <c:v>0.995253164556962</c:v>
                </c:pt>
                <c:pt idx="22" formatCode="0%">
                  <c:v>0.98370370370370375</c:v>
                </c:pt>
                <c:pt idx="23" formatCode="0%">
                  <c:v>0.99456521739130432</c:v>
                </c:pt>
              </c:numCache>
            </c:numRef>
          </c:val>
          <c:smooth val="0"/>
        </c:ser>
        <c:ser>
          <c:idx val="2"/>
          <c:order val="2"/>
          <c:tx>
            <c:strRef>
              <c:f>Sheet1!$AB$4</c:f>
              <c:strCache>
                <c:ptCount val="1"/>
                <c:pt idx="0">
                  <c:v>Forecast</c:v>
                </c:pt>
              </c:strCache>
            </c:strRef>
          </c:tx>
          <c:spPr>
            <a:ln>
              <a:solidFill>
                <a:schemeClr val="accent2"/>
              </a:solidFill>
              <a:prstDash val="dash"/>
            </a:ln>
          </c:spPr>
          <c:marker>
            <c:symbol val="none"/>
          </c:marker>
          <c:val>
            <c:numRef>
              <c:f>Sheet1!$D$24:$AM$24</c:f>
              <c:numCache>
                <c:formatCode>General</c:formatCode>
                <c:ptCount val="36"/>
                <c:pt idx="24" formatCode="0%">
                  <c:v>0.99004390150281096</c:v>
                </c:pt>
                <c:pt idx="25" formatCode="0%">
                  <c:v>0.98942458509439601</c:v>
                </c:pt>
                <c:pt idx="26" formatCode="0%">
                  <c:v>0.98878462480570062</c:v>
                </c:pt>
                <c:pt idx="27" formatCode="0%">
                  <c:v>0.98816530839728567</c:v>
                </c:pt>
                <c:pt idx="28" formatCode="0%">
                  <c:v>0.98752534810859027</c:v>
                </c:pt>
                <c:pt idx="29" formatCode="0%">
                  <c:v>0.98688538781989488</c:v>
                </c:pt>
                <c:pt idx="30" formatCode="0%">
                  <c:v>0.98626607141147993</c:v>
                </c:pt>
                <c:pt idx="31" formatCode="0%">
                  <c:v>0.98562611112278453</c:v>
                </c:pt>
                <c:pt idx="32" formatCode="0%">
                  <c:v>0.98500679471436958</c:v>
                </c:pt>
                <c:pt idx="33" formatCode="0%">
                  <c:v>0.98436683442567419</c:v>
                </c:pt>
                <c:pt idx="34" formatCode="0%">
                  <c:v>0.98372687413697879</c:v>
                </c:pt>
                <c:pt idx="35" formatCode="0%">
                  <c:v>0.98314884548912485</c:v>
                </c:pt>
              </c:numCache>
            </c:numRef>
          </c:val>
          <c:smooth val="0"/>
        </c:ser>
        <c:ser>
          <c:idx val="3"/>
          <c:order val="3"/>
          <c:spPr>
            <a:ln>
              <a:solidFill>
                <a:srgbClr val="FF0000"/>
              </a:solidFill>
              <a:prstDash val="lgDashDotDot"/>
            </a:ln>
          </c:spPr>
          <c:marker>
            <c:symbol val="none"/>
          </c:marker>
          <c:val>
            <c:numRef>
              <c:f>Sheet1!$D$1:$AM$1</c:f>
              <c:numCache>
                <c:formatCode>General</c:formatCode>
                <c:ptCount val="36"/>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pt idx="20">
                  <c:v>0.95</c:v>
                </c:pt>
                <c:pt idx="21">
                  <c:v>0.95</c:v>
                </c:pt>
                <c:pt idx="22">
                  <c:v>0.95</c:v>
                </c:pt>
                <c:pt idx="23">
                  <c:v>0.95</c:v>
                </c:pt>
                <c:pt idx="24">
                  <c:v>0.95</c:v>
                </c:pt>
                <c:pt idx="25">
                  <c:v>0.95</c:v>
                </c:pt>
                <c:pt idx="26">
                  <c:v>0.95</c:v>
                </c:pt>
                <c:pt idx="27">
                  <c:v>0.95</c:v>
                </c:pt>
                <c:pt idx="28">
                  <c:v>0.95</c:v>
                </c:pt>
                <c:pt idx="29">
                  <c:v>0.95</c:v>
                </c:pt>
                <c:pt idx="30">
                  <c:v>0.95</c:v>
                </c:pt>
                <c:pt idx="31">
                  <c:v>0.95</c:v>
                </c:pt>
                <c:pt idx="32">
                  <c:v>0.95</c:v>
                </c:pt>
                <c:pt idx="33">
                  <c:v>0.95</c:v>
                </c:pt>
                <c:pt idx="34">
                  <c:v>0.95</c:v>
                </c:pt>
                <c:pt idx="35">
                  <c:v>0.95</c:v>
                </c:pt>
              </c:numCache>
            </c:numRef>
          </c:val>
          <c:smooth val="0"/>
        </c:ser>
        <c:dLbls>
          <c:showLegendKey val="0"/>
          <c:showVal val="0"/>
          <c:showCatName val="0"/>
          <c:showSerName val="0"/>
          <c:showPercent val="0"/>
          <c:showBubbleSize val="0"/>
        </c:dLbls>
        <c:marker val="1"/>
        <c:smooth val="0"/>
        <c:axId val="135744512"/>
        <c:axId val="135770880"/>
      </c:lineChart>
      <c:dateAx>
        <c:axId val="135744512"/>
        <c:scaling>
          <c:orientation val="minMax"/>
        </c:scaling>
        <c:delete val="0"/>
        <c:axPos val="b"/>
        <c:numFmt formatCode="mmm\-yy" sourceLinked="1"/>
        <c:majorTickMark val="out"/>
        <c:minorTickMark val="none"/>
        <c:tickLblPos val="nextTo"/>
        <c:txPr>
          <a:bodyPr rot="-3000000"/>
          <a:lstStyle/>
          <a:p>
            <a:pPr>
              <a:defRPr sz="800" baseline="0">
                <a:latin typeface="Calibri" panose="020F0502020204030204" pitchFamily="34" charset="0"/>
              </a:defRPr>
            </a:pPr>
            <a:endParaRPr lang="en-US"/>
          </a:p>
        </c:txPr>
        <c:crossAx val="135770880"/>
        <c:crosses val="autoZero"/>
        <c:auto val="1"/>
        <c:lblOffset val="100"/>
        <c:baseTimeUnit val="months"/>
      </c:dateAx>
      <c:valAx>
        <c:axId val="135770880"/>
        <c:scaling>
          <c:orientation val="minMax"/>
          <c:max val="1.004"/>
          <c:min val="0.9"/>
        </c:scaling>
        <c:delete val="0"/>
        <c:axPos val="l"/>
        <c:majorGridlines>
          <c:spPr>
            <a:ln>
              <a:solidFill>
                <a:schemeClr val="bg1">
                  <a:lumMod val="85000"/>
                </a:schemeClr>
              </a:solidFill>
            </a:ln>
          </c:spPr>
        </c:majorGridlines>
        <c:numFmt formatCode="0%" sourceLinked="1"/>
        <c:majorTickMark val="out"/>
        <c:minorTickMark val="none"/>
        <c:tickLblPos val="nextTo"/>
        <c:crossAx val="135744512"/>
        <c:crosses val="autoZero"/>
        <c:crossBetween val="between"/>
      </c:valAx>
    </c:plotArea>
    <c:legend>
      <c:legendPos val="t"/>
      <c:legendEntry>
        <c:idx val="3"/>
        <c:delete val="1"/>
      </c:legendEntry>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Sheet1!$B$26</c:f>
          <c:strCache>
            <c:ptCount val="1"/>
            <c:pt idx="0">
              <c:v>100% of GTAC applications to be receive a decision in 60 days</c:v>
            </c:pt>
          </c:strCache>
        </c:strRef>
      </c:tx>
      <c:overlay val="0"/>
      <c:txPr>
        <a:bodyPr/>
        <a:lstStyle/>
        <a:p>
          <a:pPr>
            <a:defRPr sz="800"/>
          </a:pPr>
          <a:endParaRPr lang="en-US"/>
        </a:p>
      </c:txPr>
    </c:title>
    <c:autoTitleDeleted val="0"/>
    <c:plotArea>
      <c:layout/>
      <c:lineChart>
        <c:grouping val="standard"/>
        <c:varyColors val="0"/>
        <c:ser>
          <c:idx val="0"/>
          <c:order val="0"/>
          <c:tx>
            <c:strRef>
              <c:f>Sheet1!$D$4</c:f>
              <c:strCache>
                <c:ptCount val="1"/>
                <c:pt idx="0">
                  <c:v>2014-15</c:v>
                </c:pt>
              </c:strCache>
            </c:strRef>
          </c:tx>
          <c:marker>
            <c:symbol val="circle"/>
            <c:size val="5"/>
          </c:marker>
          <c:trendline>
            <c:spPr>
              <a:ln>
                <a:solidFill>
                  <a:schemeClr val="accent1"/>
                </a:solidFill>
                <a:tailEnd type="triangle"/>
              </a:ln>
            </c:spPr>
            <c:trendlineType val="linear"/>
            <c:dispRSqr val="0"/>
            <c:dispEq val="0"/>
          </c:trendline>
          <c:cat>
            <c:numRef>
              <c:f>Sheet1!$D$5:$AM$5</c:f>
              <c:numCache>
                <c:formatCode>mmm\-yy</c:formatCode>
                <c:ptCount val="36"/>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numCache>
            </c:numRef>
          </c:cat>
          <c:val>
            <c:numRef>
              <c:f>Sheet1!$D$26:$AM$26</c:f>
              <c:numCache>
                <c:formatCode>0%</c:formatCode>
                <c:ptCount val="36"/>
                <c:pt idx="2">
                  <c:v>1</c:v>
                </c:pt>
                <c:pt idx="5">
                  <c:v>1</c:v>
                </c:pt>
                <c:pt idx="6">
                  <c:v>1</c:v>
                </c:pt>
                <c:pt idx="8">
                  <c:v>1</c:v>
                </c:pt>
                <c:pt idx="9">
                  <c:v>1</c:v>
                </c:pt>
              </c:numCache>
            </c:numRef>
          </c:val>
          <c:smooth val="0"/>
        </c:ser>
        <c:ser>
          <c:idx val="1"/>
          <c:order val="1"/>
          <c:tx>
            <c:strRef>
              <c:f>Sheet1!$P$4</c:f>
              <c:strCache>
                <c:ptCount val="1"/>
                <c:pt idx="0">
                  <c:v>2015-16</c:v>
                </c:pt>
              </c:strCache>
            </c:strRef>
          </c:tx>
          <c:marker>
            <c:symbol val="none"/>
          </c:marker>
          <c:cat>
            <c:numRef>
              <c:f>Sheet1!$D$5:$AM$5</c:f>
              <c:numCache>
                <c:formatCode>mmm\-yy</c:formatCode>
                <c:ptCount val="36"/>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numCache>
            </c:numRef>
          </c:cat>
          <c:val>
            <c:numRef>
              <c:f>Sheet1!$D$27:$AM$27</c:f>
              <c:numCache>
                <c:formatCode>General</c:formatCode>
                <c:ptCount val="36"/>
                <c:pt idx="12" formatCode="0%">
                  <c:v>1</c:v>
                </c:pt>
                <c:pt idx="13" formatCode="0%">
                  <c:v>1</c:v>
                </c:pt>
                <c:pt idx="14" formatCode="0%">
                  <c:v>1</c:v>
                </c:pt>
                <c:pt idx="15" formatCode="0%">
                  <c:v>1</c:v>
                </c:pt>
                <c:pt idx="17" formatCode="0%">
                  <c:v>1</c:v>
                </c:pt>
                <c:pt idx="18" formatCode="0%">
                  <c:v>1</c:v>
                </c:pt>
                <c:pt idx="19" formatCode="0%">
                  <c:v>1</c:v>
                </c:pt>
                <c:pt idx="20" formatCode="0%">
                  <c:v>1</c:v>
                </c:pt>
                <c:pt idx="21" formatCode="0%">
                  <c:v>1</c:v>
                </c:pt>
                <c:pt idx="22" formatCode="0%">
                  <c:v>1</c:v>
                </c:pt>
                <c:pt idx="23" formatCode="0%">
                  <c:v>1</c:v>
                </c:pt>
              </c:numCache>
            </c:numRef>
          </c:val>
          <c:smooth val="0"/>
        </c:ser>
        <c:ser>
          <c:idx val="2"/>
          <c:order val="2"/>
          <c:tx>
            <c:strRef>
              <c:f>Sheet1!$AB$4</c:f>
              <c:strCache>
                <c:ptCount val="1"/>
                <c:pt idx="0">
                  <c:v>Forecast</c:v>
                </c:pt>
              </c:strCache>
            </c:strRef>
          </c:tx>
          <c:spPr>
            <a:ln>
              <a:solidFill>
                <a:schemeClr val="accent2"/>
              </a:solidFill>
              <a:prstDash val="dash"/>
            </a:ln>
          </c:spPr>
          <c:marker>
            <c:symbol val="none"/>
          </c:marker>
          <c:val>
            <c:numRef>
              <c:f>Sheet1!$D$28:$AM$28</c:f>
              <c:numCache>
                <c:formatCode>General</c:formatCode>
                <c:ptCount val="36"/>
                <c:pt idx="24" formatCode="0%">
                  <c:v>1</c:v>
                </c:pt>
                <c:pt idx="25" formatCode="0%">
                  <c:v>1</c:v>
                </c:pt>
                <c:pt idx="26" formatCode="0%">
                  <c:v>1</c:v>
                </c:pt>
                <c:pt idx="27" formatCode="0%">
                  <c:v>1</c:v>
                </c:pt>
                <c:pt idx="28" formatCode="0%">
                  <c:v>1</c:v>
                </c:pt>
                <c:pt idx="29" formatCode="0%">
                  <c:v>1</c:v>
                </c:pt>
                <c:pt idx="30" formatCode="0%">
                  <c:v>1</c:v>
                </c:pt>
                <c:pt idx="31" formatCode="0%">
                  <c:v>1</c:v>
                </c:pt>
                <c:pt idx="32" formatCode="0%">
                  <c:v>1</c:v>
                </c:pt>
                <c:pt idx="33" formatCode="0%">
                  <c:v>1</c:v>
                </c:pt>
                <c:pt idx="34" formatCode="0%">
                  <c:v>1</c:v>
                </c:pt>
                <c:pt idx="35" formatCode="0%">
                  <c:v>1</c:v>
                </c:pt>
              </c:numCache>
            </c:numRef>
          </c:val>
          <c:smooth val="0"/>
        </c:ser>
        <c:dLbls>
          <c:showLegendKey val="0"/>
          <c:showVal val="0"/>
          <c:showCatName val="0"/>
          <c:showSerName val="0"/>
          <c:showPercent val="0"/>
          <c:showBubbleSize val="0"/>
        </c:dLbls>
        <c:marker val="1"/>
        <c:smooth val="0"/>
        <c:axId val="135800320"/>
        <c:axId val="135801856"/>
      </c:lineChart>
      <c:dateAx>
        <c:axId val="135800320"/>
        <c:scaling>
          <c:orientation val="minMax"/>
        </c:scaling>
        <c:delete val="0"/>
        <c:axPos val="b"/>
        <c:numFmt formatCode="mmm\-yy" sourceLinked="1"/>
        <c:majorTickMark val="out"/>
        <c:minorTickMark val="none"/>
        <c:tickLblPos val="nextTo"/>
        <c:txPr>
          <a:bodyPr rot="-3000000"/>
          <a:lstStyle/>
          <a:p>
            <a:pPr>
              <a:defRPr sz="800" baseline="0">
                <a:latin typeface="Calibri" panose="020F0502020204030204" pitchFamily="34" charset="0"/>
              </a:defRPr>
            </a:pPr>
            <a:endParaRPr lang="en-US"/>
          </a:p>
        </c:txPr>
        <c:crossAx val="135801856"/>
        <c:crosses val="autoZero"/>
        <c:auto val="1"/>
        <c:lblOffset val="100"/>
        <c:baseTimeUnit val="months"/>
      </c:dateAx>
      <c:valAx>
        <c:axId val="135801856"/>
        <c:scaling>
          <c:orientation val="minMax"/>
          <c:max val="1.004"/>
          <c:min val="0.9"/>
        </c:scaling>
        <c:delete val="0"/>
        <c:axPos val="l"/>
        <c:majorGridlines>
          <c:spPr>
            <a:ln>
              <a:solidFill>
                <a:schemeClr val="bg1">
                  <a:lumMod val="85000"/>
                </a:schemeClr>
              </a:solidFill>
            </a:ln>
          </c:spPr>
        </c:majorGridlines>
        <c:numFmt formatCode="0%" sourceLinked="1"/>
        <c:majorTickMark val="out"/>
        <c:minorTickMark val="none"/>
        <c:tickLblPos val="nextTo"/>
        <c:crossAx val="13580032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Sheet1!$B$30</c:f>
          <c:strCache>
            <c:ptCount val="1"/>
            <c:pt idx="0">
              <c:v>CAG/CAT – 75% of full applications  to be completed in 60 days</c:v>
            </c:pt>
          </c:strCache>
        </c:strRef>
      </c:tx>
      <c:overlay val="0"/>
      <c:txPr>
        <a:bodyPr/>
        <a:lstStyle/>
        <a:p>
          <a:pPr>
            <a:defRPr sz="800"/>
          </a:pPr>
          <a:endParaRPr lang="en-US"/>
        </a:p>
      </c:txPr>
    </c:title>
    <c:autoTitleDeleted val="0"/>
    <c:plotArea>
      <c:layout/>
      <c:lineChart>
        <c:grouping val="standard"/>
        <c:varyColors val="0"/>
        <c:ser>
          <c:idx val="0"/>
          <c:order val="0"/>
          <c:tx>
            <c:strRef>
              <c:f>Sheet1!$D$4</c:f>
              <c:strCache>
                <c:ptCount val="1"/>
                <c:pt idx="0">
                  <c:v>2014-15</c:v>
                </c:pt>
              </c:strCache>
            </c:strRef>
          </c:tx>
          <c:marker>
            <c:symbol val="none"/>
          </c:marker>
          <c:trendline>
            <c:spPr>
              <a:ln>
                <a:solidFill>
                  <a:schemeClr val="accent1"/>
                </a:solidFill>
                <a:tailEnd type="triangle"/>
              </a:ln>
            </c:spPr>
            <c:trendlineType val="linear"/>
            <c:dispRSqr val="0"/>
            <c:dispEq val="0"/>
          </c:trendline>
          <c:cat>
            <c:numRef>
              <c:f>Sheet1!$D$5:$AM$5</c:f>
              <c:numCache>
                <c:formatCode>mmm\-yy</c:formatCode>
                <c:ptCount val="36"/>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numCache>
            </c:numRef>
          </c:cat>
          <c:val>
            <c:numRef>
              <c:f>Sheet1!$D$30:$AM$30</c:f>
              <c:numCache>
                <c:formatCode>0%</c:formatCode>
                <c:ptCount val="36"/>
                <c:pt idx="0">
                  <c:v>1</c:v>
                </c:pt>
                <c:pt idx="1">
                  <c:v>1</c:v>
                </c:pt>
                <c:pt idx="2">
                  <c:v>1</c:v>
                </c:pt>
                <c:pt idx="3">
                  <c:v>1</c:v>
                </c:pt>
                <c:pt idx="4">
                  <c:v>1</c:v>
                </c:pt>
                <c:pt idx="5">
                  <c:v>1</c:v>
                </c:pt>
                <c:pt idx="6">
                  <c:v>1</c:v>
                </c:pt>
                <c:pt idx="7">
                  <c:v>1</c:v>
                </c:pt>
                <c:pt idx="8">
                  <c:v>1</c:v>
                </c:pt>
                <c:pt idx="9">
                  <c:v>1</c:v>
                </c:pt>
                <c:pt idx="10">
                  <c:v>1</c:v>
                </c:pt>
                <c:pt idx="11">
                  <c:v>1</c:v>
                </c:pt>
              </c:numCache>
            </c:numRef>
          </c:val>
          <c:smooth val="0"/>
        </c:ser>
        <c:ser>
          <c:idx val="1"/>
          <c:order val="1"/>
          <c:tx>
            <c:strRef>
              <c:f>Sheet1!$P$4</c:f>
              <c:strCache>
                <c:ptCount val="1"/>
                <c:pt idx="0">
                  <c:v>2015-16</c:v>
                </c:pt>
              </c:strCache>
            </c:strRef>
          </c:tx>
          <c:marker>
            <c:symbol val="none"/>
          </c:marker>
          <c:cat>
            <c:numRef>
              <c:f>Sheet1!$D$5:$AM$5</c:f>
              <c:numCache>
                <c:formatCode>mmm\-yy</c:formatCode>
                <c:ptCount val="36"/>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numCache>
            </c:numRef>
          </c:cat>
          <c:val>
            <c:numRef>
              <c:f>Sheet1!$D$31:$AM$31</c:f>
              <c:numCache>
                <c:formatCode>General</c:formatCode>
                <c:ptCount val="36"/>
                <c:pt idx="12" formatCode="0%">
                  <c:v>1</c:v>
                </c:pt>
                <c:pt idx="13" formatCode="0%">
                  <c:v>1</c:v>
                </c:pt>
                <c:pt idx="14" formatCode="0%">
                  <c:v>1</c:v>
                </c:pt>
                <c:pt idx="15" formatCode="0%">
                  <c:v>1</c:v>
                </c:pt>
                <c:pt idx="16" formatCode="0%">
                  <c:v>1</c:v>
                </c:pt>
                <c:pt idx="17" formatCode="0%">
                  <c:v>1</c:v>
                </c:pt>
                <c:pt idx="18" formatCode="0%">
                  <c:v>1</c:v>
                </c:pt>
                <c:pt idx="19" formatCode="0%">
                  <c:v>0.7142857142857143</c:v>
                </c:pt>
                <c:pt idx="20" formatCode="0%">
                  <c:v>1</c:v>
                </c:pt>
                <c:pt idx="21" formatCode="0%">
                  <c:v>0.8</c:v>
                </c:pt>
                <c:pt idx="22" formatCode="0%">
                  <c:v>0.75</c:v>
                </c:pt>
                <c:pt idx="23" formatCode="0%">
                  <c:v>0.75</c:v>
                </c:pt>
              </c:numCache>
            </c:numRef>
          </c:val>
          <c:smooth val="0"/>
        </c:ser>
        <c:ser>
          <c:idx val="2"/>
          <c:order val="2"/>
          <c:tx>
            <c:strRef>
              <c:f>Sheet1!$AB$4</c:f>
              <c:strCache>
                <c:ptCount val="1"/>
                <c:pt idx="0">
                  <c:v>Forecast</c:v>
                </c:pt>
              </c:strCache>
            </c:strRef>
          </c:tx>
          <c:spPr>
            <a:ln>
              <a:solidFill>
                <a:schemeClr val="accent2"/>
              </a:solidFill>
              <a:prstDash val="dash"/>
            </a:ln>
          </c:spPr>
          <c:marker>
            <c:symbol val="none"/>
          </c:marker>
          <c:val>
            <c:numRef>
              <c:f>Sheet1!$D$32:$AM$32</c:f>
              <c:numCache>
                <c:formatCode>General</c:formatCode>
                <c:ptCount val="36"/>
                <c:pt idx="24" formatCode="0%">
                  <c:v>0.75313528400945273</c:v>
                </c:pt>
                <c:pt idx="25" formatCode="0%">
                  <c:v>0.72819841723688228</c:v>
                </c:pt>
                <c:pt idx="26" formatCode="0%">
                  <c:v>0.70243032157188878</c:v>
                </c:pt>
                <c:pt idx="27" formatCode="0%">
                  <c:v>0.67749345479932543</c:v>
                </c:pt>
                <c:pt idx="28" formatCode="0%">
                  <c:v>0.65172535913433194</c:v>
                </c:pt>
                <c:pt idx="29" formatCode="0%">
                  <c:v>0.62595726346934555</c:v>
                </c:pt>
                <c:pt idx="30" formatCode="0%">
                  <c:v>0.60102039669677509</c:v>
                </c:pt>
                <c:pt idx="31" formatCode="0%">
                  <c:v>0.5752523010317887</c:v>
                </c:pt>
                <c:pt idx="32" formatCode="0%">
                  <c:v>0.55031543425921825</c:v>
                </c:pt>
                <c:pt idx="33" formatCode="0%">
                  <c:v>0.52454733859423186</c:v>
                </c:pt>
                <c:pt idx="34" formatCode="0%">
                  <c:v>0.49877924292923836</c:v>
                </c:pt>
                <c:pt idx="35" formatCode="0%">
                  <c:v>0.47550483394150689</c:v>
                </c:pt>
              </c:numCache>
            </c:numRef>
          </c:val>
          <c:smooth val="0"/>
        </c:ser>
        <c:ser>
          <c:idx val="3"/>
          <c:order val="3"/>
          <c:spPr>
            <a:ln>
              <a:solidFill>
                <a:srgbClr val="FF0000"/>
              </a:solidFill>
              <a:prstDash val="lgDashDotDot"/>
            </a:ln>
          </c:spPr>
          <c:marker>
            <c:symbol val="none"/>
          </c:marker>
          <c:val>
            <c:numRef>
              <c:f>Sheet1!$D$2:$AM$2</c:f>
              <c:numCache>
                <c:formatCode>General</c:formatCode>
                <c:ptCount val="36"/>
                <c:pt idx="0">
                  <c:v>0.75</c:v>
                </c:pt>
                <c:pt idx="1">
                  <c:v>0.75</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pt idx="16">
                  <c:v>0.75</c:v>
                </c:pt>
                <c:pt idx="17">
                  <c:v>0.75</c:v>
                </c:pt>
                <c:pt idx="18">
                  <c:v>0.75</c:v>
                </c:pt>
                <c:pt idx="19">
                  <c:v>0.75</c:v>
                </c:pt>
                <c:pt idx="20">
                  <c:v>0.75</c:v>
                </c:pt>
                <c:pt idx="21">
                  <c:v>0.75</c:v>
                </c:pt>
                <c:pt idx="22">
                  <c:v>0.75</c:v>
                </c:pt>
                <c:pt idx="23">
                  <c:v>0.75</c:v>
                </c:pt>
                <c:pt idx="24">
                  <c:v>0.75</c:v>
                </c:pt>
                <c:pt idx="25">
                  <c:v>0.75</c:v>
                </c:pt>
                <c:pt idx="26">
                  <c:v>0.75</c:v>
                </c:pt>
                <c:pt idx="27">
                  <c:v>0.75</c:v>
                </c:pt>
                <c:pt idx="28">
                  <c:v>0.75</c:v>
                </c:pt>
                <c:pt idx="29">
                  <c:v>0.75</c:v>
                </c:pt>
                <c:pt idx="30">
                  <c:v>0.75</c:v>
                </c:pt>
                <c:pt idx="31">
                  <c:v>0.75</c:v>
                </c:pt>
                <c:pt idx="32">
                  <c:v>0.75</c:v>
                </c:pt>
                <c:pt idx="33">
                  <c:v>0.75</c:v>
                </c:pt>
                <c:pt idx="34">
                  <c:v>0.75</c:v>
                </c:pt>
                <c:pt idx="35">
                  <c:v>0.75</c:v>
                </c:pt>
              </c:numCache>
            </c:numRef>
          </c:val>
          <c:smooth val="0"/>
        </c:ser>
        <c:dLbls>
          <c:showLegendKey val="0"/>
          <c:showVal val="0"/>
          <c:showCatName val="0"/>
          <c:showSerName val="0"/>
          <c:showPercent val="0"/>
          <c:showBubbleSize val="0"/>
        </c:dLbls>
        <c:marker val="1"/>
        <c:smooth val="0"/>
        <c:axId val="135854336"/>
        <c:axId val="135860224"/>
      </c:lineChart>
      <c:dateAx>
        <c:axId val="135854336"/>
        <c:scaling>
          <c:orientation val="minMax"/>
        </c:scaling>
        <c:delete val="0"/>
        <c:axPos val="b"/>
        <c:numFmt formatCode="mmm\-yy" sourceLinked="1"/>
        <c:majorTickMark val="out"/>
        <c:minorTickMark val="none"/>
        <c:tickLblPos val="nextTo"/>
        <c:txPr>
          <a:bodyPr rot="-3000000"/>
          <a:lstStyle/>
          <a:p>
            <a:pPr>
              <a:defRPr sz="800" baseline="0">
                <a:latin typeface="Calibri" panose="020F0502020204030204" pitchFamily="34" charset="0"/>
              </a:defRPr>
            </a:pPr>
            <a:endParaRPr lang="en-US"/>
          </a:p>
        </c:txPr>
        <c:crossAx val="135860224"/>
        <c:crosses val="autoZero"/>
        <c:auto val="1"/>
        <c:lblOffset val="100"/>
        <c:baseTimeUnit val="months"/>
      </c:dateAx>
      <c:valAx>
        <c:axId val="135860224"/>
        <c:scaling>
          <c:orientation val="minMax"/>
          <c:max val="1.05"/>
          <c:min val="0.5"/>
        </c:scaling>
        <c:delete val="0"/>
        <c:axPos val="l"/>
        <c:majorGridlines>
          <c:spPr>
            <a:ln>
              <a:solidFill>
                <a:schemeClr val="bg1">
                  <a:lumMod val="85000"/>
                </a:schemeClr>
              </a:solidFill>
            </a:ln>
          </c:spPr>
        </c:majorGridlines>
        <c:numFmt formatCode="0%" sourceLinked="1"/>
        <c:majorTickMark val="out"/>
        <c:minorTickMark val="none"/>
        <c:tickLblPos val="nextTo"/>
        <c:crossAx val="135854336"/>
        <c:crosses val="autoZero"/>
        <c:crossBetween val="between"/>
      </c:valAx>
    </c:plotArea>
    <c:legend>
      <c:legendPos val="t"/>
      <c:legendEntry>
        <c:idx val="3"/>
        <c:delete val="1"/>
      </c:legendEntry>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Sheet1!$B$34</c:f>
          <c:strCache>
            <c:ptCount val="1"/>
            <c:pt idx="0">
              <c:v>CAG/CAT 75% of Precedent Set review applications to be completed in 30 days</c:v>
            </c:pt>
          </c:strCache>
        </c:strRef>
      </c:tx>
      <c:overlay val="0"/>
      <c:txPr>
        <a:bodyPr/>
        <a:lstStyle/>
        <a:p>
          <a:pPr>
            <a:defRPr sz="800"/>
          </a:pPr>
          <a:endParaRPr lang="en-US"/>
        </a:p>
      </c:txPr>
    </c:title>
    <c:autoTitleDeleted val="0"/>
    <c:plotArea>
      <c:layout/>
      <c:lineChart>
        <c:grouping val="standard"/>
        <c:varyColors val="0"/>
        <c:ser>
          <c:idx val="0"/>
          <c:order val="0"/>
          <c:tx>
            <c:strRef>
              <c:f>Sheet1!$D$4</c:f>
              <c:strCache>
                <c:ptCount val="1"/>
                <c:pt idx="0">
                  <c:v>2014-15</c:v>
                </c:pt>
              </c:strCache>
            </c:strRef>
          </c:tx>
          <c:marker>
            <c:symbol val="none"/>
          </c:marker>
          <c:trendline>
            <c:spPr>
              <a:ln>
                <a:solidFill>
                  <a:schemeClr val="accent1"/>
                </a:solidFill>
                <a:tailEnd type="triangle"/>
              </a:ln>
            </c:spPr>
            <c:trendlineType val="linear"/>
            <c:dispRSqr val="0"/>
            <c:dispEq val="0"/>
          </c:trendline>
          <c:cat>
            <c:numRef>
              <c:f>Sheet1!$D$5:$AM$5</c:f>
              <c:numCache>
                <c:formatCode>mmm\-yy</c:formatCode>
                <c:ptCount val="36"/>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numCache>
            </c:numRef>
          </c:cat>
          <c:val>
            <c:numRef>
              <c:f>Sheet1!$D$34:$AM$34</c:f>
              <c:numCache>
                <c:formatCode>0%</c:formatCode>
                <c:ptCount val="36"/>
                <c:pt idx="0">
                  <c:v>0.25</c:v>
                </c:pt>
                <c:pt idx="1">
                  <c:v>0.25</c:v>
                </c:pt>
                <c:pt idx="2">
                  <c:v>0.25</c:v>
                </c:pt>
                <c:pt idx="3">
                  <c:v>1</c:v>
                </c:pt>
                <c:pt idx="4">
                  <c:v>0.8</c:v>
                </c:pt>
                <c:pt idx="5">
                  <c:v>0.89</c:v>
                </c:pt>
                <c:pt idx="6">
                  <c:v>1</c:v>
                </c:pt>
                <c:pt idx="7">
                  <c:v>1</c:v>
                </c:pt>
                <c:pt idx="8">
                  <c:v>1</c:v>
                </c:pt>
                <c:pt idx="9">
                  <c:v>1</c:v>
                </c:pt>
                <c:pt idx="10">
                  <c:v>0.75</c:v>
                </c:pt>
                <c:pt idx="11">
                  <c:v>1</c:v>
                </c:pt>
              </c:numCache>
            </c:numRef>
          </c:val>
          <c:smooth val="0"/>
        </c:ser>
        <c:ser>
          <c:idx val="1"/>
          <c:order val="1"/>
          <c:tx>
            <c:strRef>
              <c:f>Sheet1!$P$4</c:f>
              <c:strCache>
                <c:ptCount val="1"/>
                <c:pt idx="0">
                  <c:v>2015-16</c:v>
                </c:pt>
              </c:strCache>
            </c:strRef>
          </c:tx>
          <c:marker>
            <c:symbol val="none"/>
          </c:marker>
          <c:cat>
            <c:numRef>
              <c:f>Sheet1!$D$5:$AM$5</c:f>
              <c:numCache>
                <c:formatCode>mmm\-yy</c:formatCode>
                <c:ptCount val="36"/>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numCache>
            </c:numRef>
          </c:cat>
          <c:val>
            <c:numRef>
              <c:f>Sheet1!$D$35:$AM$35</c:f>
              <c:numCache>
                <c:formatCode>General</c:formatCode>
                <c:ptCount val="36"/>
                <c:pt idx="12" formatCode="0%">
                  <c:v>0.75</c:v>
                </c:pt>
                <c:pt idx="13" formatCode="0%">
                  <c:v>0</c:v>
                </c:pt>
                <c:pt idx="14" formatCode="0%">
                  <c:v>1</c:v>
                </c:pt>
                <c:pt idx="15" formatCode="0%">
                  <c:v>0.75</c:v>
                </c:pt>
                <c:pt idx="16" formatCode="0%">
                  <c:v>1</c:v>
                </c:pt>
                <c:pt idx="17" formatCode="0%">
                  <c:v>1</c:v>
                </c:pt>
                <c:pt idx="18" formatCode="0%">
                  <c:v>1</c:v>
                </c:pt>
                <c:pt idx="19" formatCode="0%">
                  <c:v>0</c:v>
                </c:pt>
                <c:pt idx="20" formatCode="0%">
                  <c:v>1</c:v>
                </c:pt>
                <c:pt idx="22" formatCode="0%">
                  <c:v>0.66666666666666663</c:v>
                </c:pt>
                <c:pt idx="23" formatCode="0%">
                  <c:v>1</c:v>
                </c:pt>
              </c:numCache>
            </c:numRef>
          </c:val>
          <c:smooth val="0"/>
        </c:ser>
        <c:ser>
          <c:idx val="2"/>
          <c:order val="2"/>
          <c:tx>
            <c:strRef>
              <c:f>Sheet1!$AB$4</c:f>
              <c:strCache>
                <c:ptCount val="1"/>
                <c:pt idx="0">
                  <c:v>Forecast</c:v>
                </c:pt>
              </c:strCache>
            </c:strRef>
          </c:tx>
          <c:spPr>
            <a:ln>
              <a:solidFill>
                <a:schemeClr val="accent2"/>
              </a:solidFill>
              <a:prstDash val="dash"/>
            </a:ln>
          </c:spPr>
          <c:marker>
            <c:symbol val="none"/>
          </c:marker>
          <c:val>
            <c:numRef>
              <c:f>Sheet1!$D$36:$AM$36</c:f>
              <c:numCache>
                <c:formatCode>General</c:formatCode>
                <c:ptCount val="36"/>
                <c:pt idx="24" formatCode="0%">
                  <c:v>0.8785143995682887</c:v>
                </c:pt>
                <c:pt idx="25" formatCode="0%">
                  <c:v>0.89815137020997682</c:v>
                </c:pt>
                <c:pt idx="26" formatCode="0%">
                  <c:v>0.91844290653972038</c:v>
                </c:pt>
                <c:pt idx="27" formatCode="0%">
                  <c:v>0.93807987718140495</c:v>
                </c:pt>
                <c:pt idx="28" formatCode="0%">
                  <c:v>0.95837141351114852</c:v>
                </c:pt>
                <c:pt idx="29" formatCode="0%">
                  <c:v>0.97866294984088853</c:v>
                </c:pt>
                <c:pt idx="30" formatCode="0%">
                  <c:v>0.99829992048257665</c:v>
                </c:pt>
                <c:pt idx="31" formatCode="0%">
                  <c:v>1</c:v>
                </c:pt>
                <c:pt idx="32" formatCode="0%">
                  <c:v>1</c:v>
                </c:pt>
                <c:pt idx="33" formatCode="0%">
                  <c:v>1</c:v>
                </c:pt>
                <c:pt idx="34" formatCode="0%">
                  <c:v>1</c:v>
                </c:pt>
                <c:pt idx="35" formatCode="0%">
                  <c:v>1</c:v>
                </c:pt>
              </c:numCache>
            </c:numRef>
          </c:val>
          <c:smooth val="0"/>
        </c:ser>
        <c:ser>
          <c:idx val="3"/>
          <c:order val="3"/>
          <c:spPr>
            <a:ln>
              <a:solidFill>
                <a:srgbClr val="FF0000"/>
              </a:solidFill>
              <a:prstDash val="lgDashDotDot"/>
            </a:ln>
          </c:spPr>
          <c:marker>
            <c:symbol val="none"/>
          </c:marker>
          <c:val>
            <c:numRef>
              <c:f>Sheet1!$D$2:$AM$2</c:f>
              <c:numCache>
                <c:formatCode>General</c:formatCode>
                <c:ptCount val="36"/>
                <c:pt idx="0">
                  <c:v>0.75</c:v>
                </c:pt>
                <c:pt idx="1">
                  <c:v>0.75</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pt idx="16">
                  <c:v>0.75</c:v>
                </c:pt>
                <c:pt idx="17">
                  <c:v>0.75</c:v>
                </c:pt>
                <c:pt idx="18">
                  <c:v>0.75</c:v>
                </c:pt>
                <c:pt idx="19">
                  <c:v>0.75</c:v>
                </c:pt>
                <c:pt idx="20">
                  <c:v>0.75</c:v>
                </c:pt>
                <c:pt idx="21">
                  <c:v>0.75</c:v>
                </c:pt>
                <c:pt idx="22">
                  <c:v>0.75</c:v>
                </c:pt>
                <c:pt idx="23">
                  <c:v>0.75</c:v>
                </c:pt>
                <c:pt idx="24">
                  <c:v>0.75</c:v>
                </c:pt>
                <c:pt idx="25">
                  <c:v>0.75</c:v>
                </c:pt>
                <c:pt idx="26">
                  <c:v>0.75</c:v>
                </c:pt>
                <c:pt idx="27">
                  <c:v>0.75</c:v>
                </c:pt>
                <c:pt idx="28">
                  <c:v>0.75</c:v>
                </c:pt>
                <c:pt idx="29">
                  <c:v>0.75</c:v>
                </c:pt>
                <c:pt idx="30">
                  <c:v>0.75</c:v>
                </c:pt>
                <c:pt idx="31">
                  <c:v>0.75</c:v>
                </c:pt>
                <c:pt idx="32">
                  <c:v>0.75</c:v>
                </c:pt>
                <c:pt idx="33">
                  <c:v>0.75</c:v>
                </c:pt>
                <c:pt idx="34">
                  <c:v>0.75</c:v>
                </c:pt>
                <c:pt idx="35">
                  <c:v>0.75</c:v>
                </c:pt>
              </c:numCache>
            </c:numRef>
          </c:val>
          <c:smooth val="0"/>
        </c:ser>
        <c:dLbls>
          <c:showLegendKey val="0"/>
          <c:showVal val="0"/>
          <c:showCatName val="0"/>
          <c:showSerName val="0"/>
          <c:showPercent val="0"/>
          <c:showBubbleSize val="0"/>
        </c:dLbls>
        <c:marker val="1"/>
        <c:smooth val="0"/>
        <c:axId val="135913472"/>
        <c:axId val="135915008"/>
      </c:lineChart>
      <c:dateAx>
        <c:axId val="135913472"/>
        <c:scaling>
          <c:orientation val="minMax"/>
        </c:scaling>
        <c:delete val="0"/>
        <c:axPos val="b"/>
        <c:numFmt formatCode="mmm\-yy" sourceLinked="1"/>
        <c:majorTickMark val="out"/>
        <c:minorTickMark val="none"/>
        <c:tickLblPos val="nextTo"/>
        <c:txPr>
          <a:bodyPr rot="-3000000"/>
          <a:lstStyle/>
          <a:p>
            <a:pPr>
              <a:defRPr sz="800" baseline="0">
                <a:latin typeface="Calibri" panose="020F0502020204030204" pitchFamily="34" charset="0"/>
              </a:defRPr>
            </a:pPr>
            <a:endParaRPr lang="en-US"/>
          </a:p>
        </c:txPr>
        <c:crossAx val="135915008"/>
        <c:crosses val="autoZero"/>
        <c:auto val="1"/>
        <c:lblOffset val="100"/>
        <c:baseTimeUnit val="months"/>
      </c:dateAx>
      <c:valAx>
        <c:axId val="135915008"/>
        <c:scaling>
          <c:orientation val="minMax"/>
          <c:max val="1.1000000000000001"/>
          <c:min val="0"/>
        </c:scaling>
        <c:delete val="0"/>
        <c:axPos val="l"/>
        <c:majorGridlines>
          <c:spPr>
            <a:ln>
              <a:solidFill>
                <a:schemeClr val="bg1">
                  <a:lumMod val="85000"/>
                </a:schemeClr>
              </a:solidFill>
            </a:ln>
          </c:spPr>
        </c:majorGridlines>
        <c:numFmt formatCode="0%" sourceLinked="1"/>
        <c:majorTickMark val="out"/>
        <c:minorTickMark val="none"/>
        <c:tickLblPos val="nextTo"/>
        <c:crossAx val="135913472"/>
        <c:crosses val="autoZero"/>
        <c:crossBetween val="between"/>
        <c:majorUnit val="0.2"/>
      </c:valAx>
    </c:plotArea>
    <c:legend>
      <c:legendPos val="t"/>
      <c:legendEntry>
        <c:idx val="3"/>
        <c:delete val="1"/>
      </c:legendEntry>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Sheet1!$B$38</c:f>
          <c:strCache>
            <c:ptCount val="1"/>
            <c:pt idx="0">
              <c:v>CAG/CAT 75% of amendments to be completed in 30 days</c:v>
            </c:pt>
          </c:strCache>
        </c:strRef>
      </c:tx>
      <c:overlay val="0"/>
      <c:txPr>
        <a:bodyPr/>
        <a:lstStyle/>
        <a:p>
          <a:pPr>
            <a:defRPr sz="800"/>
          </a:pPr>
          <a:endParaRPr lang="en-US"/>
        </a:p>
      </c:txPr>
    </c:title>
    <c:autoTitleDeleted val="0"/>
    <c:plotArea>
      <c:layout/>
      <c:lineChart>
        <c:grouping val="standard"/>
        <c:varyColors val="0"/>
        <c:ser>
          <c:idx val="0"/>
          <c:order val="0"/>
          <c:tx>
            <c:strRef>
              <c:f>Sheet1!$D$4</c:f>
              <c:strCache>
                <c:ptCount val="1"/>
                <c:pt idx="0">
                  <c:v>2014-15</c:v>
                </c:pt>
              </c:strCache>
            </c:strRef>
          </c:tx>
          <c:marker>
            <c:symbol val="none"/>
          </c:marker>
          <c:trendline>
            <c:spPr>
              <a:ln>
                <a:solidFill>
                  <a:schemeClr val="accent1"/>
                </a:solidFill>
                <a:tailEnd type="triangle"/>
              </a:ln>
            </c:spPr>
            <c:trendlineType val="linear"/>
            <c:dispRSqr val="0"/>
            <c:dispEq val="0"/>
          </c:trendline>
          <c:cat>
            <c:numRef>
              <c:f>Sheet1!$D$5:$AM$5</c:f>
              <c:numCache>
                <c:formatCode>mmm\-yy</c:formatCode>
                <c:ptCount val="36"/>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numCache>
            </c:numRef>
          </c:cat>
          <c:val>
            <c:numRef>
              <c:f>Sheet1!$D$38:$AM$38</c:f>
              <c:numCache>
                <c:formatCode>0%</c:formatCode>
                <c:ptCount val="36"/>
                <c:pt idx="0">
                  <c:v>1</c:v>
                </c:pt>
                <c:pt idx="1">
                  <c:v>0</c:v>
                </c:pt>
                <c:pt idx="2">
                  <c:v>0.5</c:v>
                </c:pt>
                <c:pt idx="3">
                  <c:v>0.66</c:v>
                </c:pt>
                <c:pt idx="4">
                  <c:v>0.33</c:v>
                </c:pt>
                <c:pt idx="5">
                  <c:v>0.56000000000000005</c:v>
                </c:pt>
                <c:pt idx="6">
                  <c:v>0.4</c:v>
                </c:pt>
                <c:pt idx="7">
                  <c:v>1</c:v>
                </c:pt>
                <c:pt idx="8">
                  <c:v>1</c:v>
                </c:pt>
                <c:pt idx="9">
                  <c:v>1</c:v>
                </c:pt>
                <c:pt idx="10">
                  <c:v>0.67</c:v>
                </c:pt>
                <c:pt idx="11">
                  <c:v>0.5</c:v>
                </c:pt>
              </c:numCache>
            </c:numRef>
          </c:val>
          <c:smooth val="0"/>
        </c:ser>
        <c:ser>
          <c:idx val="1"/>
          <c:order val="1"/>
          <c:tx>
            <c:strRef>
              <c:f>Sheet1!$P$4</c:f>
              <c:strCache>
                <c:ptCount val="1"/>
                <c:pt idx="0">
                  <c:v>2015-16</c:v>
                </c:pt>
              </c:strCache>
            </c:strRef>
          </c:tx>
          <c:marker>
            <c:symbol val="none"/>
          </c:marker>
          <c:cat>
            <c:numRef>
              <c:f>Sheet1!$D$5:$AM$5</c:f>
              <c:numCache>
                <c:formatCode>mmm\-yy</c:formatCode>
                <c:ptCount val="36"/>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numCache>
            </c:numRef>
          </c:cat>
          <c:val>
            <c:numRef>
              <c:f>Sheet1!$D$39:$AM$39</c:f>
              <c:numCache>
                <c:formatCode>General</c:formatCode>
                <c:ptCount val="36"/>
                <c:pt idx="12" formatCode="0%">
                  <c:v>0.5</c:v>
                </c:pt>
                <c:pt idx="13" formatCode="0%">
                  <c:v>0.83333333333333337</c:v>
                </c:pt>
                <c:pt idx="14" formatCode="0%">
                  <c:v>0.88888888888888884</c:v>
                </c:pt>
                <c:pt idx="15" formatCode="0%">
                  <c:v>1</c:v>
                </c:pt>
                <c:pt idx="16" formatCode="0%">
                  <c:v>1</c:v>
                </c:pt>
                <c:pt idx="17" formatCode="0%">
                  <c:v>1</c:v>
                </c:pt>
                <c:pt idx="18" formatCode="0%">
                  <c:v>0</c:v>
                </c:pt>
                <c:pt idx="19" formatCode="0%">
                  <c:v>0</c:v>
                </c:pt>
                <c:pt idx="20" formatCode="0%">
                  <c:v>0</c:v>
                </c:pt>
                <c:pt idx="21" formatCode="0%">
                  <c:v>0</c:v>
                </c:pt>
                <c:pt idx="22" formatCode="0%">
                  <c:v>0</c:v>
                </c:pt>
              </c:numCache>
            </c:numRef>
          </c:val>
          <c:smooth val="0"/>
        </c:ser>
        <c:ser>
          <c:idx val="2"/>
          <c:order val="2"/>
          <c:tx>
            <c:strRef>
              <c:f>Sheet1!$AB$4</c:f>
              <c:strCache>
                <c:ptCount val="1"/>
                <c:pt idx="0">
                  <c:v>Forecast</c:v>
                </c:pt>
              </c:strCache>
            </c:strRef>
          </c:tx>
          <c:spPr>
            <a:ln>
              <a:solidFill>
                <a:schemeClr val="accent2"/>
              </a:solidFill>
              <a:prstDash val="dash"/>
            </a:ln>
          </c:spPr>
          <c:marker>
            <c:symbol val="none"/>
          </c:marker>
          <c:val>
            <c:numRef>
              <c:f>Sheet1!$D$40:$AM$40</c:f>
              <c:numCache>
                <c:formatCode>General</c:formatCode>
                <c:ptCount val="36"/>
                <c:pt idx="24" formatCode="0%">
                  <c:v>0</c:v>
                </c:pt>
                <c:pt idx="25" formatCode="0%">
                  <c:v>0</c:v>
                </c:pt>
                <c:pt idx="26" formatCode="0%">
                  <c:v>0</c:v>
                </c:pt>
                <c:pt idx="27" formatCode="0%">
                  <c:v>0</c:v>
                </c:pt>
                <c:pt idx="28" formatCode="0%">
                  <c:v>0</c:v>
                </c:pt>
                <c:pt idx="29" formatCode="0%">
                  <c:v>0</c:v>
                </c:pt>
                <c:pt idx="30" formatCode="0%">
                  <c:v>0</c:v>
                </c:pt>
                <c:pt idx="31" formatCode="0%">
                  <c:v>0</c:v>
                </c:pt>
                <c:pt idx="32" formatCode="0%">
                  <c:v>0</c:v>
                </c:pt>
                <c:pt idx="33" formatCode="0%">
                  <c:v>0</c:v>
                </c:pt>
                <c:pt idx="34" formatCode="0%">
                  <c:v>0</c:v>
                </c:pt>
                <c:pt idx="35" formatCode="0%">
                  <c:v>0</c:v>
                </c:pt>
              </c:numCache>
            </c:numRef>
          </c:val>
          <c:smooth val="0"/>
        </c:ser>
        <c:ser>
          <c:idx val="3"/>
          <c:order val="3"/>
          <c:spPr>
            <a:ln>
              <a:solidFill>
                <a:srgbClr val="FF0000"/>
              </a:solidFill>
              <a:prstDash val="lgDashDotDot"/>
            </a:ln>
          </c:spPr>
          <c:marker>
            <c:symbol val="none"/>
          </c:marker>
          <c:val>
            <c:numRef>
              <c:f>Sheet1!$D$2:$AM$2</c:f>
              <c:numCache>
                <c:formatCode>General</c:formatCode>
                <c:ptCount val="36"/>
                <c:pt idx="0">
                  <c:v>0.75</c:v>
                </c:pt>
                <c:pt idx="1">
                  <c:v>0.75</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pt idx="16">
                  <c:v>0.75</c:v>
                </c:pt>
                <c:pt idx="17">
                  <c:v>0.75</c:v>
                </c:pt>
                <c:pt idx="18">
                  <c:v>0.75</c:v>
                </c:pt>
                <c:pt idx="19">
                  <c:v>0.75</c:v>
                </c:pt>
                <c:pt idx="20">
                  <c:v>0.75</c:v>
                </c:pt>
                <c:pt idx="21">
                  <c:v>0.75</c:v>
                </c:pt>
                <c:pt idx="22">
                  <c:v>0.75</c:v>
                </c:pt>
                <c:pt idx="23">
                  <c:v>0.75</c:v>
                </c:pt>
                <c:pt idx="24">
                  <c:v>0.75</c:v>
                </c:pt>
                <c:pt idx="25">
                  <c:v>0.75</c:v>
                </c:pt>
                <c:pt idx="26">
                  <c:v>0.75</c:v>
                </c:pt>
                <c:pt idx="27">
                  <c:v>0.75</c:v>
                </c:pt>
                <c:pt idx="28">
                  <c:v>0.75</c:v>
                </c:pt>
                <c:pt idx="29">
                  <c:v>0.75</c:v>
                </c:pt>
                <c:pt idx="30">
                  <c:v>0.75</c:v>
                </c:pt>
                <c:pt idx="31">
                  <c:v>0.75</c:v>
                </c:pt>
                <c:pt idx="32">
                  <c:v>0.75</c:v>
                </c:pt>
                <c:pt idx="33">
                  <c:v>0.75</c:v>
                </c:pt>
                <c:pt idx="34">
                  <c:v>0.75</c:v>
                </c:pt>
                <c:pt idx="35">
                  <c:v>0.75</c:v>
                </c:pt>
              </c:numCache>
            </c:numRef>
          </c:val>
          <c:smooth val="0"/>
        </c:ser>
        <c:dLbls>
          <c:showLegendKey val="0"/>
          <c:showVal val="0"/>
          <c:showCatName val="0"/>
          <c:showSerName val="0"/>
          <c:showPercent val="0"/>
          <c:showBubbleSize val="0"/>
        </c:dLbls>
        <c:marker val="1"/>
        <c:smooth val="0"/>
        <c:axId val="135958912"/>
        <c:axId val="135960448"/>
      </c:lineChart>
      <c:dateAx>
        <c:axId val="135958912"/>
        <c:scaling>
          <c:orientation val="minMax"/>
        </c:scaling>
        <c:delete val="0"/>
        <c:axPos val="b"/>
        <c:numFmt formatCode="mmm\-yy" sourceLinked="1"/>
        <c:majorTickMark val="out"/>
        <c:minorTickMark val="none"/>
        <c:tickLblPos val="nextTo"/>
        <c:txPr>
          <a:bodyPr rot="-3000000"/>
          <a:lstStyle/>
          <a:p>
            <a:pPr>
              <a:defRPr sz="800" baseline="0">
                <a:latin typeface="Calibri" panose="020F0502020204030204" pitchFamily="34" charset="0"/>
              </a:defRPr>
            </a:pPr>
            <a:endParaRPr lang="en-US"/>
          </a:p>
        </c:txPr>
        <c:crossAx val="135960448"/>
        <c:crosses val="autoZero"/>
        <c:auto val="1"/>
        <c:lblOffset val="100"/>
        <c:baseTimeUnit val="months"/>
      </c:dateAx>
      <c:valAx>
        <c:axId val="135960448"/>
        <c:scaling>
          <c:orientation val="minMax"/>
          <c:max val="1.004"/>
          <c:min val="-3.0000000000000009E-3"/>
        </c:scaling>
        <c:delete val="0"/>
        <c:axPos val="l"/>
        <c:majorGridlines>
          <c:spPr>
            <a:ln>
              <a:solidFill>
                <a:schemeClr val="bg1">
                  <a:lumMod val="85000"/>
                </a:schemeClr>
              </a:solidFill>
            </a:ln>
          </c:spPr>
        </c:majorGridlines>
        <c:numFmt formatCode="0%" sourceLinked="1"/>
        <c:majorTickMark val="out"/>
        <c:minorTickMark val="none"/>
        <c:tickLblPos val="nextTo"/>
        <c:crossAx val="135958912"/>
        <c:crosses val="autoZero"/>
        <c:crossBetween val="between"/>
        <c:majorUnit val="0.2"/>
      </c:valAx>
    </c:plotArea>
    <c:legend>
      <c:legendPos val="t"/>
      <c:legendEntry>
        <c:idx val="3"/>
        <c:delete val="1"/>
      </c:legendEntry>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39</xdr:col>
      <xdr:colOff>190501</xdr:colOff>
      <xdr:row>1</xdr:row>
      <xdr:rowOff>110066</xdr:rowOff>
    </xdr:from>
    <xdr:to>
      <xdr:col>45</xdr:col>
      <xdr:colOff>635001</xdr:colOff>
      <xdr:row>13</xdr:row>
      <xdr:rowOff>334433</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46</xdr:col>
      <xdr:colOff>127001</xdr:colOff>
      <xdr:row>1</xdr:row>
      <xdr:rowOff>110066</xdr:rowOff>
    </xdr:from>
    <xdr:to>
      <xdr:col>52</xdr:col>
      <xdr:colOff>571501</xdr:colOff>
      <xdr:row>13</xdr:row>
      <xdr:rowOff>334433</xdr:rowOff>
    </xdr:to>
    <xdr:graphicFrame macro="">
      <xdr:nvGraphicFramePr>
        <xdr:cNvPr id="3" name="Chart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52</xdr:col>
      <xdr:colOff>635001</xdr:colOff>
      <xdr:row>1</xdr:row>
      <xdr:rowOff>120650</xdr:rowOff>
    </xdr:from>
    <xdr:to>
      <xdr:col>59</xdr:col>
      <xdr:colOff>391585</xdr:colOff>
      <xdr:row>13</xdr:row>
      <xdr:rowOff>345017</xdr:rowOff>
    </xdr:to>
    <xdr:graphicFrame macro="">
      <xdr:nvGraphicFramePr>
        <xdr:cNvPr id="4"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39</xdr:col>
      <xdr:colOff>179918</xdr:colOff>
      <xdr:row>15</xdr:row>
      <xdr:rowOff>110067</xdr:rowOff>
    </xdr:from>
    <xdr:to>
      <xdr:col>45</xdr:col>
      <xdr:colOff>624418</xdr:colOff>
      <xdr:row>26</xdr:row>
      <xdr:rowOff>154517</xdr:rowOff>
    </xdr:to>
    <xdr:graphicFrame macro="">
      <xdr:nvGraphicFramePr>
        <xdr:cNvPr id="5"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46</xdr:col>
      <xdr:colOff>95251</xdr:colOff>
      <xdr:row>15</xdr:row>
      <xdr:rowOff>110068</xdr:rowOff>
    </xdr:from>
    <xdr:to>
      <xdr:col>52</xdr:col>
      <xdr:colOff>539751</xdr:colOff>
      <xdr:row>26</xdr:row>
      <xdr:rowOff>154518</xdr:rowOff>
    </xdr:to>
    <xdr:graphicFrame macro="">
      <xdr:nvGraphicFramePr>
        <xdr:cNvPr id="6"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52</xdr:col>
      <xdr:colOff>624418</xdr:colOff>
      <xdr:row>15</xdr:row>
      <xdr:rowOff>173567</xdr:rowOff>
    </xdr:from>
    <xdr:to>
      <xdr:col>59</xdr:col>
      <xdr:colOff>381002</xdr:colOff>
      <xdr:row>27</xdr:row>
      <xdr:rowOff>38100</xdr:rowOff>
    </xdr:to>
    <xdr:graphicFrame macro="">
      <xdr:nvGraphicFramePr>
        <xdr:cNvPr id="7"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39</xdr:col>
      <xdr:colOff>179918</xdr:colOff>
      <xdr:row>27</xdr:row>
      <xdr:rowOff>162984</xdr:rowOff>
    </xdr:from>
    <xdr:to>
      <xdr:col>45</xdr:col>
      <xdr:colOff>624418</xdr:colOff>
      <xdr:row>42</xdr:row>
      <xdr:rowOff>27518</xdr:rowOff>
    </xdr:to>
    <xdr:graphicFrame macro="">
      <xdr:nvGraphicFramePr>
        <xdr:cNvPr id="8" name="Chart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46</xdr:col>
      <xdr:colOff>74085</xdr:colOff>
      <xdr:row>27</xdr:row>
      <xdr:rowOff>131234</xdr:rowOff>
    </xdr:from>
    <xdr:to>
      <xdr:col>52</xdr:col>
      <xdr:colOff>518585</xdr:colOff>
      <xdr:row>41</xdr:row>
      <xdr:rowOff>175684</xdr:rowOff>
    </xdr:to>
    <xdr:graphicFrame macro="">
      <xdr:nvGraphicFramePr>
        <xdr:cNvPr id="9" name="Chart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52</xdr:col>
      <xdr:colOff>677335</xdr:colOff>
      <xdr:row>27</xdr:row>
      <xdr:rowOff>162984</xdr:rowOff>
    </xdr:from>
    <xdr:to>
      <xdr:col>59</xdr:col>
      <xdr:colOff>433919</xdr:colOff>
      <xdr:row>42</xdr:row>
      <xdr:rowOff>27518</xdr:rowOff>
    </xdr:to>
    <xdr:graphicFrame macro="">
      <xdr:nvGraphicFramePr>
        <xdr:cNvPr id="10"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39</xdr:col>
      <xdr:colOff>158752</xdr:colOff>
      <xdr:row>43</xdr:row>
      <xdr:rowOff>4234</xdr:rowOff>
    </xdr:from>
    <xdr:to>
      <xdr:col>45</xdr:col>
      <xdr:colOff>603252</xdr:colOff>
      <xdr:row>58</xdr:row>
      <xdr:rowOff>48684</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46</xdr:col>
      <xdr:colOff>116418</xdr:colOff>
      <xdr:row>42</xdr:row>
      <xdr:rowOff>152400</xdr:rowOff>
    </xdr:from>
    <xdr:to>
      <xdr:col>52</xdr:col>
      <xdr:colOff>560918</xdr:colOff>
      <xdr:row>58</xdr:row>
      <xdr:rowOff>16933</xdr:rowOff>
    </xdr:to>
    <xdr:graphicFrame macro="">
      <xdr:nvGraphicFramePr>
        <xdr:cNvPr id="12" name="Chart 1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53</xdr:col>
      <xdr:colOff>74085</xdr:colOff>
      <xdr:row>43</xdr:row>
      <xdr:rowOff>14817</xdr:rowOff>
    </xdr:from>
    <xdr:to>
      <xdr:col>59</xdr:col>
      <xdr:colOff>518585</xdr:colOff>
      <xdr:row>58</xdr:row>
      <xdr:rowOff>59267</xdr:rowOff>
    </xdr:to>
    <xdr:graphicFrame macro="">
      <xdr:nvGraphicFramePr>
        <xdr:cNvPr id="13" name="Chart 1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39</xdr:col>
      <xdr:colOff>169334</xdr:colOff>
      <xdr:row>59</xdr:row>
      <xdr:rowOff>42332</xdr:rowOff>
    </xdr:from>
    <xdr:to>
      <xdr:col>45</xdr:col>
      <xdr:colOff>613834</xdr:colOff>
      <xdr:row>74</xdr:row>
      <xdr:rowOff>86782</xdr:rowOff>
    </xdr:to>
    <xdr:graphicFrame macro="">
      <xdr:nvGraphicFramePr>
        <xdr:cNvPr id="14" name="Chart 1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20Drive/HRA%20Quarterly%20KPI%20Reporting/Reporting%20Forms/Information%20Analy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ared%20Drive/HRA%20Quarterly%20KPI%20Reporting/Reporting%20Forms/Operations%20(J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hared%20Drive/HRA%20Quarterly%20KPI%20Reporting/Reporting%20Forms/Quality%20(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hared%20Drive/HRA%20Quarterly%20KPI%20Reporting/Reporting%20Forms/Systems%20(J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hared%20Drive/HRA%20Quarterly%20KPI%20Reporting/Reporting%20Forms/Corporate%20Services%20(I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hared%20Drive/HRA%20Quarterly%20KPI%20Reporting/Reporting%20Forms/Engagement%20(KG).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hared%20Drive/HRA%20Quarterly%20KPI%20Reporting/Reporting%20Forms/Corporate%20Secretary%20(S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hared%20Drive/HRA%20Quarterly%20KPI%20Reporting/Reporting%20Forms/Finance%20(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C2015"/>
    </sheetNames>
    <sheetDataSet>
      <sheetData sheetId="0" refreshError="1">
        <row r="3">
          <cell r="F3">
            <v>1</v>
          </cell>
          <cell r="G3">
            <v>0.99132947976878616</v>
          </cell>
          <cell r="H3">
            <v>1</v>
          </cell>
          <cell r="I3">
            <v>0.99</v>
          </cell>
          <cell r="J3">
            <v>0.99</v>
          </cell>
          <cell r="K3">
            <v>1</v>
          </cell>
          <cell r="L3">
            <v>0.99465240641711228</v>
          </cell>
          <cell r="M3">
            <v>0.9971830985915493</v>
          </cell>
          <cell r="N3">
            <v>0.99710982658959535</v>
          </cell>
          <cell r="O3">
            <v>0.98965517241379308</v>
          </cell>
          <cell r="P3">
            <v>0.98516320474777452</v>
          </cell>
          <cell r="Q3">
            <v>1</v>
          </cell>
          <cell r="R3" t="str">
            <v>Excellent timelines maintained.</v>
          </cell>
          <cell r="S3" t="str">
            <v>Excellent timelines maintained.</v>
          </cell>
          <cell r="T3">
            <v>0</v>
          </cell>
          <cell r="U3" t="str">
            <v>Continued excellent performance.  Centres moving towards full establishment but many new less experienced staff</v>
          </cell>
        </row>
        <row r="4">
          <cell r="F4">
            <v>0.90033222591362128</v>
          </cell>
          <cell r="G4">
            <v>0.88439306358381498</v>
          </cell>
          <cell r="H4">
            <v>0.92022792022792022</v>
          </cell>
          <cell r="I4">
            <v>0.92</v>
          </cell>
          <cell r="J4">
            <v>0.92</v>
          </cell>
          <cell r="K4">
            <v>0.92</v>
          </cell>
          <cell r="L4">
            <v>0.94117647058823528</v>
          </cell>
          <cell r="M4">
            <v>0.93239436619718308</v>
          </cell>
          <cell r="N4">
            <v>0.93641618497109824</v>
          </cell>
          <cell r="O4">
            <v>0.86896551724137927</v>
          </cell>
          <cell r="P4">
            <v>0.87833827893175076</v>
          </cell>
          <cell r="Q4">
            <v>0.88188976377952799</v>
          </cell>
          <cell r="R4" t="str">
            <v>As previously advised to Board, stretch targets would be difficult due to current staff shortages.  However with staff working overtimeand recruitment of new staff this performance remains impressive under the circumstances.</v>
          </cell>
          <cell r="S4">
            <v>0</v>
          </cell>
          <cell r="T4" t="str">
            <v>Excellent timelines continue to be maintained.  Manchester October performance dipped below 90% for first time due to office refurbishment.  London continues to perform below other Centres. Absence of staff on sick leave.</v>
          </cell>
          <cell r="U4" t="str">
            <v>Jarrow office maintaining excellent performance with 96.4% average .  Performance in Bristol, Manchester and Nottingham dipped since December and being investigated. Bristol and Nottingham offices disrupted due to office refurbishment. A lot of annual leave also taken in March.</v>
          </cell>
        </row>
        <row r="5">
          <cell r="F5">
            <v>0.93567251461988299</v>
          </cell>
          <cell r="G5">
            <v>0.95569620253164556</v>
          </cell>
          <cell r="H5">
            <v>0.96153846153846156</v>
          </cell>
          <cell r="I5">
            <v>0.97777777777777775</v>
          </cell>
          <cell r="J5">
            <v>0.97452229299363058</v>
          </cell>
          <cell r="K5">
            <v>0.96078431372549022</v>
          </cell>
          <cell r="L5">
            <v>0.95483870967741935</v>
          </cell>
          <cell r="M5">
            <v>0.90697674418604646</v>
          </cell>
          <cell r="N5">
            <v>0.94029850746268662</v>
          </cell>
          <cell r="O5">
            <v>0.92647058823529416</v>
          </cell>
          <cell r="P5">
            <v>0.98692810457516345</v>
          </cell>
          <cell r="Q5">
            <v>0.91860465116279066</v>
          </cell>
          <cell r="R5" t="str">
            <v>An improvement on previous quarter which covered a range of bank holidays and data counted as working days.  Staff working overtime and new recruitmenthas produced excellent performance. (IA note: June figure updated post datacleansing in Jan 2016)</v>
          </cell>
          <cell r="S5" t="str">
            <v>An improvement on previous quarter which covered a range of bank holidays and data counted as working days.  Staff working overtime and new recruitmenthas produced excellent performance.</v>
          </cell>
          <cell r="T5" t="str">
            <v>Excellent timelines continue to be maintained.  Manchester October/November performance 89% and 75% due to office refurbishment and vacancies.  London continues to perform below other Centres. Absence of staff on sick leave.</v>
          </cell>
          <cell r="U5" t="str">
            <v>January and March data will be impacted due to bank holidays. Jarrow maintained excellent performance. Bristol met target over 3 month period. Jarrow and Nottingham annual %average over 95%.  Some RECs participating in exended timeline pilot.</v>
          </cell>
        </row>
        <row r="6">
          <cell r="F6">
            <v>0.93892045454545459</v>
          </cell>
          <cell r="G6">
            <v>0.94934876989869754</v>
          </cell>
          <cell r="H6">
            <v>0.92525773195876293</v>
          </cell>
          <cell r="I6">
            <v>0.94</v>
          </cell>
          <cell r="J6">
            <v>0.94</v>
          </cell>
          <cell r="K6">
            <v>0.93</v>
          </cell>
          <cell r="L6">
            <v>0.95517774343122097</v>
          </cell>
          <cell r="M6">
            <v>0.9509803921568627</v>
          </cell>
          <cell r="N6">
            <v>0.92721979621542938</v>
          </cell>
          <cell r="O6">
            <v>0.91297468354430378</v>
          </cell>
          <cell r="P6">
            <v>0.94074074074074077</v>
          </cell>
          <cell r="Q6">
            <v>0.93206521739130432</v>
          </cell>
          <cell r="R6" t="str">
            <v>Good performance maintained</v>
          </cell>
          <cell r="S6">
            <v>0</v>
          </cell>
          <cell r="T6" t="str">
            <v>Excellent timelines continue to be maintained.  Manchester October performance dipped below 90% for secondt time due to office refurbishment/vacancies.  London December performance 67%. Absence of staff on sick leave.</v>
          </cell>
          <cell r="U6" t="str">
            <v>Excellent performance. Jarrow and Nottingham achieved over 95% annual average. London achieved stretch target for first time in March</v>
          </cell>
        </row>
        <row r="7">
          <cell r="F7">
            <v>1</v>
          </cell>
          <cell r="G7">
            <v>0.99565846599131691</v>
          </cell>
          <cell r="H7">
            <v>0.99355670103092786</v>
          </cell>
          <cell r="I7">
            <v>0.99</v>
          </cell>
          <cell r="J7">
            <v>1</v>
          </cell>
          <cell r="K7">
            <v>1</v>
          </cell>
          <cell r="L7">
            <v>0.99536321483771251</v>
          </cell>
          <cell r="M7">
            <v>0.98879551820728295</v>
          </cell>
          <cell r="N7">
            <v>0.99272197962154296</v>
          </cell>
          <cell r="O7">
            <v>0.995253164556962</v>
          </cell>
          <cell r="P7">
            <v>0.98370370370370375</v>
          </cell>
          <cell r="Q7">
            <v>0.99456521739130432</v>
          </cell>
          <cell r="R7">
            <v>0</v>
          </cell>
          <cell r="S7">
            <v>0</v>
          </cell>
          <cell r="T7">
            <v>0</v>
          </cell>
          <cell r="U7" t="str">
            <v>Excellent performance</v>
          </cell>
        </row>
        <row r="8">
          <cell r="F8">
            <v>1</v>
          </cell>
          <cell r="G8">
            <v>1</v>
          </cell>
          <cell r="H8">
            <v>1</v>
          </cell>
          <cell r="I8">
            <v>1</v>
          </cell>
          <cell r="J8" t="str">
            <v>None</v>
          </cell>
          <cell r="K8">
            <v>1</v>
          </cell>
          <cell r="L8">
            <v>1</v>
          </cell>
          <cell r="M8">
            <v>1</v>
          </cell>
          <cell r="N8">
            <v>1</v>
          </cell>
          <cell r="O8">
            <v>1</v>
          </cell>
          <cell r="P8">
            <v>1</v>
          </cell>
          <cell r="Q8">
            <v>1</v>
          </cell>
          <cell r="R8">
            <v>0</v>
          </cell>
          <cell r="S8">
            <v>0</v>
          </cell>
          <cell r="T8">
            <v>0</v>
          </cell>
          <cell r="U8" t="str">
            <v>Excellent performance</v>
          </cell>
        </row>
        <row r="9">
          <cell r="F9">
            <v>1</v>
          </cell>
          <cell r="G9">
            <v>1</v>
          </cell>
          <cell r="H9">
            <v>1</v>
          </cell>
          <cell r="I9">
            <v>1</v>
          </cell>
          <cell r="J9">
            <v>1</v>
          </cell>
          <cell r="K9">
            <v>1</v>
          </cell>
          <cell r="L9">
            <v>1</v>
          </cell>
          <cell r="M9">
            <v>0.7142857142857143</v>
          </cell>
          <cell r="N9">
            <v>1</v>
          </cell>
          <cell r="O9">
            <v>0.8</v>
          </cell>
          <cell r="P9">
            <v>0.75</v>
          </cell>
          <cell r="Q9">
            <v>0.75</v>
          </cell>
          <cell r="R9">
            <v>0</v>
          </cell>
          <cell r="S9">
            <v>0</v>
          </cell>
          <cell r="T9">
            <v>0</v>
          </cell>
          <cell r="U9" t="str">
            <v>Arising effects from  unexpected loss of staff/training/audit actions</v>
          </cell>
        </row>
        <row r="10">
          <cell r="F10">
            <v>0.75</v>
          </cell>
          <cell r="G10">
            <v>0</v>
          </cell>
          <cell r="H10">
            <v>1</v>
          </cell>
          <cell r="I10">
            <v>0.75</v>
          </cell>
          <cell r="J10">
            <v>1</v>
          </cell>
          <cell r="K10">
            <v>1</v>
          </cell>
          <cell r="L10">
            <v>1</v>
          </cell>
          <cell r="M10">
            <v>0</v>
          </cell>
          <cell r="N10">
            <v>1</v>
          </cell>
          <cell r="O10" t="str">
            <v>None</v>
          </cell>
          <cell r="P10">
            <v>0.66666666666666663</v>
          </cell>
          <cell r="Q10">
            <v>1</v>
          </cell>
          <cell r="R10" t="str">
            <v>Only one PS application was completed in May, unfortunately delay in receiving CAG member responses meant that this did not meet required target. Information in relation to this has since been provided to members (July CAG meeting) and a process established to ensure that responses are followed up in a timely manner.</v>
          </cell>
          <cell r="S10">
            <v>0</v>
          </cell>
          <cell r="T10" t="str">
            <v xml:space="preserve">CAG: 2 PS applications considered at this time. 1 x application  = withdrawn by applicants and considered again in December. 1 x application did not meet KPI due to delayed member review. </v>
          </cell>
          <cell r="U10" t="str">
            <v>Feb-16 delays were linked to 2 x linked applications. These are due to delays in receiving member responses and repepated requests for clarifications</v>
          </cell>
        </row>
        <row r="11">
          <cell r="F11">
            <v>0.5</v>
          </cell>
          <cell r="G11">
            <v>0.83333333333333337</v>
          </cell>
          <cell r="H11">
            <v>0.88888888888888884</v>
          </cell>
          <cell r="I11">
            <v>1</v>
          </cell>
          <cell r="J11">
            <v>1</v>
          </cell>
          <cell r="K11">
            <v>1</v>
          </cell>
          <cell r="L11">
            <v>0</v>
          </cell>
          <cell r="M11">
            <v>0</v>
          </cell>
          <cell r="N11">
            <v>0</v>
          </cell>
          <cell r="O11">
            <v>0</v>
          </cell>
          <cell r="P11">
            <v>0</v>
          </cell>
          <cell r="Q11" t="str">
            <v>None</v>
          </cell>
          <cell r="R11" t="str">
            <v>Improvements in the amendment process including the introduction of a standard amendment request form and logging system are reflected within the KPI improvements across the quarter</v>
          </cell>
          <cell r="S11">
            <v>0</v>
          </cell>
          <cell r="T11" t="str">
            <v>No amendments were completed during this time;  due to staff resourcing  issues which meant that focus had to be on applications coming to CAG.
Note: Staffing resource issue has now been addressed</v>
          </cell>
          <cell r="U11" t="str">
            <v>Concerns remain regarding CAG data quality - particularly pertaining to Amendments. Activity commenced April 2016 to assess specific amendments in bulk in conjunction with  CAG members</v>
          </cell>
        </row>
        <row r="12">
          <cell r="F12">
            <v>0.96103896103896103</v>
          </cell>
          <cell r="G12">
            <v>0.96402877697841727</v>
          </cell>
          <cell r="H12">
            <v>0.96446700507614214</v>
          </cell>
          <cell r="I12">
            <v>0.9</v>
          </cell>
          <cell r="J12">
            <v>0.89</v>
          </cell>
          <cell r="K12">
            <v>0.86</v>
          </cell>
          <cell r="L12">
            <v>0.94285714285714284</v>
          </cell>
          <cell r="M12">
            <v>0.94818652849740936</v>
          </cell>
          <cell r="N12">
            <v>0.94054054054054059</v>
          </cell>
          <cell r="O12">
            <v>0.98283261802575106</v>
          </cell>
          <cell r="P12">
            <v>0.99645390070921991</v>
          </cell>
          <cell r="Q12">
            <v>0.92556634304207119</v>
          </cell>
          <cell r="R12">
            <v>0</v>
          </cell>
          <cell r="S12" t="str">
            <v xml:space="preserve">High Percentage in target appreciating important naturally to ensure that accurate quality information is communicated </v>
          </cell>
          <cell r="T12">
            <v>0</v>
          </cell>
          <cell r="U12">
            <v>0</v>
          </cell>
        </row>
        <row r="13">
          <cell r="F13">
            <v>0.88961038961038963</v>
          </cell>
          <cell r="G13">
            <v>0.80575539568345322</v>
          </cell>
          <cell r="H13">
            <v>0.74111675126903553</v>
          </cell>
          <cell r="I13">
            <v>0.89700000000000002</v>
          </cell>
          <cell r="J13">
            <v>0.82299999999999995</v>
          </cell>
          <cell r="K13">
            <v>0.77</v>
          </cell>
          <cell r="L13">
            <v>0.82380952380952377</v>
          </cell>
          <cell r="M13">
            <v>0.82383419689119175</v>
          </cell>
          <cell r="N13">
            <v>0.83783783783783783</v>
          </cell>
          <cell r="O13">
            <v>0.9570815450643777</v>
          </cell>
          <cell r="P13">
            <v>0.82624113475177308</v>
          </cell>
          <cell r="Q13">
            <v>0.53398058252427183</v>
          </cell>
          <cell r="R13">
            <v>0</v>
          </cell>
          <cell r="S13">
            <v>0</v>
          </cell>
          <cell r="T13">
            <v>0</v>
          </cell>
        </row>
        <row r="14">
          <cell r="H14">
            <v>1</v>
          </cell>
          <cell r="K14">
            <v>1</v>
          </cell>
          <cell r="N14">
            <v>2</v>
          </cell>
          <cell r="R14">
            <v>0</v>
          </cell>
          <cell r="S14" t="str">
            <v>These timelines may need to be reconsidered in light of volume or work required to produce</v>
          </cell>
        </row>
        <row r="15">
          <cell r="H15">
            <v>0.79744136460554371</v>
          </cell>
          <cell r="K15">
            <v>0.84841075794621024</v>
          </cell>
          <cell r="N15">
            <v>0.84</v>
          </cell>
          <cell r="Q15">
            <v>0.95063291139240502</v>
          </cell>
          <cell r="R15" t="str">
            <v>Figures for training places provided remain imprecise at present time and will generally appear to be in excess of demand.</v>
          </cell>
          <cell r="S15">
            <v>0</v>
          </cell>
          <cell r="T15" t="str">
            <v>Places available are dictated by training room size. Where events are restricted to small audiences e.g. Managers, this results in a small number of bookings compared to 'available places'. This may skew apparent uptake figures.</v>
          </cell>
          <cell r="U15">
            <v>0</v>
          </cell>
        </row>
        <row r="16">
          <cell r="H16">
            <v>1</v>
          </cell>
          <cell r="K16">
            <v>0.92600000000000005</v>
          </cell>
          <cell r="N16">
            <v>0.88229999999999997</v>
          </cell>
          <cell r="R16" t="str">
            <v>100% of events achieved &gt;85% eveluation scores. Mean evaluation score is 94%.</v>
          </cell>
          <cell r="S16">
            <v>0</v>
          </cell>
          <cell r="T16" t="str">
            <v>15 out of 17 events gained &gt;=85% satisfaction scores. 2 of 17 scored 82%.</v>
          </cell>
          <cell r="U16">
            <v>0</v>
          </cell>
        </row>
        <row r="17">
          <cell r="F17">
            <v>0.53424657534246578</v>
          </cell>
          <cell r="G17">
            <v>0.53887399463806973</v>
          </cell>
          <cell r="H17">
            <v>0.61235955056179781</v>
          </cell>
          <cell r="I17">
            <v>0.52800000000000002</v>
          </cell>
          <cell r="J17">
            <v>0.44186046511627908</v>
          </cell>
          <cell r="K17">
            <v>0.46321525885558584</v>
          </cell>
          <cell r="L17">
            <v>0.519893899204244</v>
          </cell>
          <cell r="M17">
            <v>0.54878048780487809</v>
          </cell>
          <cell r="N17">
            <v>0.6012084592145015</v>
          </cell>
          <cell r="O17">
            <v>0.9570815450643777</v>
          </cell>
          <cell r="P17">
            <v>0.82624113475177308</v>
          </cell>
          <cell r="Q17">
            <v>0.53398058252427183</v>
          </cell>
          <cell r="R17">
            <v>0</v>
          </cell>
          <cell r="S17" t="str">
            <v>We perform well compared to other ALB's so these are stretch targets for us. HRA achieved c80k savings in Q2 - this is the figure that represents the difference between cost of booking rail travel on the day against pre booking</v>
          </cell>
          <cell r="T17">
            <v>0</v>
          </cell>
        </row>
        <row r="18">
          <cell r="F18">
            <v>0.20983606557377049</v>
          </cell>
          <cell r="G18">
            <v>0.17402597402597403</v>
          </cell>
          <cell r="H18">
            <v>0.1825</v>
          </cell>
          <cell r="I18">
            <v>0.248</v>
          </cell>
          <cell r="J18">
            <v>0.2744186046511628</v>
          </cell>
          <cell r="K18">
            <v>0.25068119891008173</v>
          </cell>
          <cell r="L18">
            <v>0.19098143236074269</v>
          </cell>
          <cell r="M18">
            <v>0.18292682926829268</v>
          </cell>
          <cell r="N18">
            <v>0.16314199395770393</v>
          </cell>
          <cell r="O18">
            <v>0.1588235294117647</v>
          </cell>
          <cell r="P18">
            <v>0.19708029197080293</v>
          </cell>
          <cell r="Q18">
            <v>0.2882205513784461</v>
          </cell>
          <cell r="R18">
            <v>0</v>
          </cell>
          <cell r="S18" t="str">
            <v>Please see above</v>
          </cell>
          <cell r="T18">
            <v>0</v>
          </cell>
        </row>
        <row r="19">
          <cell r="F19">
            <v>97.538823529411829</v>
          </cell>
          <cell r="G19">
            <v>94.921071428571437</v>
          </cell>
          <cell r="H19">
            <v>98.876923076923106</v>
          </cell>
          <cell r="I19">
            <v>105.47132075471694</v>
          </cell>
          <cell r="J19">
            <v>101.54062500000002</v>
          </cell>
          <cell r="K19">
            <v>101.75843137254903</v>
          </cell>
          <cell r="L19">
            <v>100.17142857142856</v>
          </cell>
          <cell r="M19">
            <v>103.21625</v>
          </cell>
          <cell r="N19">
            <v>100.56203389830502</v>
          </cell>
          <cell r="O19">
            <v>97.761923076923068</v>
          </cell>
          <cell r="P19">
            <v>98.519393939393922</v>
          </cell>
          <cell r="Q19">
            <v>99.159230769230788</v>
          </cell>
          <cell r="R19">
            <v>0</v>
          </cell>
          <cell r="S19">
            <v>0</v>
          </cell>
          <cell r="T19">
            <v>0</v>
          </cell>
        </row>
        <row r="20">
          <cell r="F20">
            <v>67.158571428571449</v>
          </cell>
          <cell r="G20">
            <v>67.066000000000031</v>
          </cell>
          <cell r="H20">
            <v>64.083870967741944</v>
          </cell>
          <cell r="I20">
            <v>71.378048780487845</v>
          </cell>
          <cell r="J20">
            <v>63.440576923076918</v>
          </cell>
          <cell r="K20">
            <v>56.845446009389661</v>
          </cell>
          <cell r="L20">
            <v>58.097948717948711</v>
          </cell>
          <cell r="M20">
            <v>63.266016260162615</v>
          </cell>
          <cell r="N20">
            <v>51.193333333333349</v>
          </cell>
          <cell r="O20">
            <v>56.280133333333339</v>
          </cell>
          <cell r="P20">
            <v>60.147222222222226</v>
          </cell>
          <cell r="Q20">
            <v>64.020555555555518</v>
          </cell>
          <cell r="R20">
            <v>0</v>
          </cell>
          <cell r="S20" t="str">
            <v>Lowest avg cost achieved in Sep</v>
          </cell>
          <cell r="T20">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K"/>
      <sheetName val="Sheet1"/>
    </sheetNames>
    <sheetDataSet>
      <sheetData sheetId="0">
        <row r="3">
          <cell r="F3">
            <v>3</v>
          </cell>
          <cell r="G3">
            <v>3</v>
          </cell>
          <cell r="H3">
            <v>3</v>
          </cell>
          <cell r="I3">
            <v>3</v>
          </cell>
          <cell r="J3">
            <v>3</v>
          </cell>
          <cell r="K3">
            <v>3</v>
          </cell>
          <cell r="L3">
            <v>3</v>
          </cell>
          <cell r="M3">
            <v>3</v>
          </cell>
          <cell r="N3">
            <v>3</v>
          </cell>
          <cell r="O3">
            <v>3</v>
          </cell>
          <cell r="P3">
            <v>3</v>
          </cell>
          <cell r="Q3">
            <v>3</v>
          </cell>
          <cell r="R3" t="str">
            <v>only 1 compliant received ,  main  part of the complinat is against the research team , still being investigated, unlikely that there will be anything found against the REC .</v>
          </cell>
          <cell r="S3" t="str">
            <v>None received</v>
          </cell>
          <cell r="T3" t="str">
            <v xml:space="preserve">2  complaints. 1 related to member conduct , managered in line with member management process (REC subsequently suspended pending closure). 1 related to information and advice provided during the booking process and that applications were treated differently ,  web-site changed, advice and support  provided  and MCA toolkit chnage planned </v>
          </cell>
          <cell r="U3" t="str">
            <v>1  complaint received related to  booking process and information avilable on the web-site, subsequent  further concern raised by the complainant related to the review of MCA  study. Infomration on the web-site revised, booking information up-dated.  Support provided with regard  to the study (expert advice sought )</v>
          </cell>
        </row>
        <row r="4">
          <cell r="H4">
            <v>1</v>
          </cell>
          <cell r="K4">
            <v>1</v>
          </cell>
          <cell r="N4">
            <v>1</v>
          </cell>
          <cell r="Q4">
            <v>1</v>
          </cell>
          <cell r="R4" t="str">
            <v>7 audits completed in the reporting period, all achieved full accreditaion/full accrediation  with conditions.</v>
          </cell>
          <cell r="S4" t="str">
            <v>3  audits completed , 2 full acceediation, 1 provisional</v>
          </cell>
          <cell r="T4" t="str">
            <v>There were 8 audits  undertaken during the reporting period, 6 full accrediation, 1  accreditation with conditions and 1 provisional accreditation</v>
          </cell>
          <cell r="U4" t="str">
            <v>2 audits  undertaken , one received full accreditation at first review, the other  provisional accreditation so targt achieved</v>
          </cell>
        </row>
        <row r="5">
          <cell r="F5">
            <v>1</v>
          </cell>
          <cell r="G5">
            <v>1</v>
          </cell>
          <cell r="H5">
            <v>1</v>
          </cell>
          <cell r="I5">
            <v>1</v>
          </cell>
          <cell r="J5">
            <v>1</v>
          </cell>
          <cell r="K5">
            <v>1</v>
          </cell>
          <cell r="L5">
            <v>1</v>
          </cell>
          <cell r="M5">
            <v>1</v>
          </cell>
          <cell r="N5">
            <v>1</v>
          </cell>
          <cell r="O5">
            <v>1</v>
          </cell>
          <cell r="P5">
            <v>1</v>
          </cell>
          <cell r="Q5">
            <v>1</v>
          </cell>
          <cell r="R5">
            <v>0</v>
          </cell>
          <cell r="S5" t="str">
            <v>There was an issue with DXW for a periuod in September  when the RS were not imported from HARP to the website. This is now resolved</v>
          </cell>
          <cell r="T5">
            <v>0</v>
          </cell>
          <cell r="U5">
            <v>0</v>
          </cell>
        </row>
        <row r="6">
          <cell r="F6">
            <v>1</v>
          </cell>
          <cell r="G6">
            <v>1</v>
          </cell>
          <cell r="H6">
            <v>3</v>
          </cell>
          <cell r="L6">
            <v>8</v>
          </cell>
          <cell r="M6">
            <v>7</v>
          </cell>
          <cell r="N6">
            <v>4</v>
          </cell>
          <cell r="O6">
            <v>5</v>
          </cell>
          <cell r="P6">
            <v>2</v>
          </cell>
          <cell r="Q6">
            <v>4</v>
          </cell>
          <cell r="R6">
            <v>0</v>
          </cell>
          <cell r="S6">
            <v>0</v>
          </cell>
          <cell r="T6" t="str">
            <v>‘The number of requests for deferral of both clinical trial registration and full entry of the research summary on the HRA website continues to be low.’</v>
          </cell>
          <cell r="U6">
            <v>0</v>
          </cell>
        </row>
        <row r="7">
          <cell r="F7">
            <v>1</v>
          </cell>
          <cell r="G7">
            <v>1</v>
          </cell>
          <cell r="H7">
            <v>1</v>
          </cell>
          <cell r="I7">
            <v>1</v>
          </cell>
          <cell r="J7">
            <v>1</v>
          </cell>
          <cell r="K7">
            <v>1</v>
          </cell>
          <cell r="L7">
            <v>1</v>
          </cell>
          <cell r="M7">
            <v>1</v>
          </cell>
          <cell r="N7">
            <v>1</v>
          </cell>
          <cell r="O7">
            <v>1</v>
          </cell>
          <cell r="P7">
            <v>1</v>
          </cell>
          <cell r="Q7">
            <v>1</v>
          </cell>
          <cell r="R7">
            <v>0</v>
          </cell>
          <cell r="S7">
            <v>0</v>
          </cell>
          <cell r="T7">
            <v>0</v>
          </cell>
          <cell r="U7">
            <v>0</v>
          </cell>
        </row>
        <row r="8">
          <cell r="Q8">
            <v>1</v>
          </cell>
          <cell r="R8">
            <v>0</v>
          </cell>
          <cell r="S8" t="str">
            <v>All committees  correctly constituted  in terms of lay/expert membetship. Monitored and checked at annual reporting and  6 monthly QC checks and in line with  on-going monitoring arrangemnets.  Social Care REC membership and lay/expert arrangments reviewed at audit, formal confirmation of expert  status to  be advised.</v>
          </cell>
          <cell r="T8">
            <v>0</v>
          </cell>
          <cell r="U8" t="str">
            <v>All RECs correctly constituted</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
    </sheetNames>
    <sheetDataSet>
      <sheetData sheetId="0">
        <row r="3">
          <cell r="H3">
            <v>1</v>
          </cell>
          <cell r="K3">
            <v>1</v>
          </cell>
          <cell r="N3">
            <v>0.75</v>
          </cell>
          <cell r="Q3">
            <v>1</v>
          </cell>
          <cell r="R3">
            <v>0</v>
          </cell>
          <cell r="S3">
            <v>0</v>
          </cell>
          <cell r="T3" t="str">
            <v>One REC submitted one day late, all other submissions were on time (3 of 4)</v>
          </cell>
          <cell r="U3" t="str">
            <v>All completed on time</v>
          </cell>
        </row>
        <row r="4">
          <cell r="H4">
            <v>7.0000000000000007E-2</v>
          </cell>
          <cell r="K4">
            <v>0.5</v>
          </cell>
          <cell r="N4">
            <v>0.39</v>
          </cell>
          <cell r="Q4">
            <v>0.56999999999999995</v>
          </cell>
          <cell r="R4" t="str">
            <v xml:space="preserve">EMT have taken the action to ensure action plans are prioritised - This will continue to be an area of high focus. 
</v>
          </cell>
          <cell r="S4" t="str">
            <v>As at Oct '15, 66% of plans due Q1 are now complete.</v>
          </cell>
          <cell r="T4" t="str">
            <v>39% in Q3 represents 7 of 18 action plans due. Moving forward action plans will indicate the risk to the organisation and separately to ISO Certification
A further three plans were complete late (as at 14 Jan) with percentage complete now at 56%</v>
          </cell>
          <cell r="U4" t="str">
            <v>Monitoring of outstanding audit action plans continues, noting the distinction between an outstanding QA action plan and any links to operational risk.</v>
          </cell>
        </row>
        <row r="5">
          <cell r="F5">
            <v>1</v>
          </cell>
          <cell r="G5">
            <v>1</v>
          </cell>
          <cell r="H5">
            <v>3</v>
          </cell>
          <cell r="I5">
            <v>3</v>
          </cell>
          <cell r="L5">
            <v>7</v>
          </cell>
          <cell r="M5">
            <v>6</v>
          </cell>
          <cell r="N5">
            <v>3</v>
          </cell>
          <cell r="O5">
            <v>6</v>
          </cell>
          <cell r="P5">
            <v>1</v>
          </cell>
          <cell r="Q5">
            <v>4</v>
          </cell>
          <cell r="R5">
            <v>0</v>
          </cell>
          <cell r="S5">
            <v>0</v>
          </cell>
          <cell r="T5" t="str">
            <v>The number of requests for deferral of both clinical trial registration and full entry of the research summary on the HRA website continues to be low.</v>
          </cell>
          <cell r="U5" t="str">
            <v>The number of requests for deferral of both clinical trial registration and full entry of the research summary on the HRA website continues to be low.</v>
          </cell>
        </row>
        <row r="6">
          <cell r="K6">
            <v>0</v>
          </cell>
          <cell r="L6">
            <v>0</v>
          </cell>
          <cell r="M6">
            <v>0</v>
          </cell>
          <cell r="N6">
            <v>0</v>
          </cell>
          <cell r="O6">
            <v>0</v>
          </cell>
          <cell r="P6">
            <v>0</v>
          </cell>
          <cell r="Q6">
            <v>0</v>
          </cell>
          <cell r="R6">
            <v>0</v>
          </cell>
          <cell r="S6">
            <v>0</v>
          </cell>
          <cell r="T6" t="str">
            <v>An initial Clinical Trial Audit Report was reviewed by the Board in September ’15. A further report will follow in due course.</v>
          </cell>
          <cell r="U6" t="str">
            <v>A follow-up report is being drafted and will be forwarded to EMT</v>
          </cell>
        </row>
        <row r="7">
          <cell r="R7">
            <v>0</v>
          </cell>
          <cell r="S7" t="str">
            <v>Other methods such as Webex being considerd which will increase  accessibility, but may be very difficult to place a % upon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M"/>
    </sheetNames>
    <sheetDataSet>
      <sheetData sheetId="0">
        <row r="3">
          <cell r="F3">
            <v>0.999</v>
          </cell>
          <cell r="G3">
            <v>0.999</v>
          </cell>
          <cell r="H3">
            <v>0.999</v>
          </cell>
          <cell r="I3">
            <v>0.999</v>
          </cell>
          <cell r="J3">
            <v>0.999</v>
          </cell>
          <cell r="K3">
            <v>0.999</v>
          </cell>
          <cell r="L3">
            <v>0.999</v>
          </cell>
          <cell r="M3">
            <v>0.998</v>
          </cell>
          <cell r="N3">
            <v>0.999</v>
          </cell>
          <cell r="R3">
            <v>0</v>
          </cell>
          <cell r="S3">
            <v>0</v>
          </cell>
          <cell r="T3">
            <v>0</v>
          </cell>
          <cell r="U3">
            <v>0</v>
          </cell>
        </row>
        <row r="4">
          <cell r="F4">
            <v>0.999</v>
          </cell>
          <cell r="G4">
            <v>0.999</v>
          </cell>
          <cell r="H4">
            <v>0.999</v>
          </cell>
          <cell r="I4">
            <v>0.999</v>
          </cell>
          <cell r="J4">
            <v>0.999</v>
          </cell>
          <cell r="K4">
            <v>0.999</v>
          </cell>
          <cell r="L4">
            <v>0.999</v>
          </cell>
          <cell r="M4">
            <v>0.998</v>
          </cell>
          <cell r="N4">
            <v>0.999</v>
          </cell>
          <cell r="R4">
            <v>0</v>
          </cell>
          <cell r="S4">
            <v>0</v>
          </cell>
          <cell r="T4">
            <v>0</v>
          </cell>
          <cell r="U4">
            <v>0</v>
          </cell>
        </row>
        <row r="5">
          <cell r="Q5">
            <v>1</v>
          </cell>
          <cell r="R5">
            <v>0</v>
          </cell>
          <cell r="S5" t="str">
            <v>Cohort 2 released on schedule in August. Cohort 3 release announced for 30 Novembe. Continued readiness assessment prior to confirmation of go live.</v>
          </cell>
          <cell r="T5" t="str">
            <v>Cohort 3 released on schedule on 30 November. Soft go live for cohort 4 agreed with early testing ahead of scheduled completion of roll out by 31 March 2016. Plans for cohort 5 announced to align with 31 March timetable.</v>
          </cell>
          <cell r="U5" t="str">
            <v>Roll out for all study types, including arrangements for 'historic' studies fully completed by 31/3/16</v>
          </cell>
        </row>
        <row r="6">
          <cell r="Q6">
            <v>0.8</v>
          </cell>
          <cell r="R6">
            <v>0</v>
          </cell>
          <cell r="S6" t="str">
            <v>Call for comments on protocol template for qualitative studies closed 30 September. Revisions to protocol template for clinical trials being finalised following comments.</v>
          </cell>
          <cell r="T6" t="str">
            <v xml:space="preserve">Revised versions of CTIMP and qualitative templates finalised and scheduled for Board discussion in February. Future plans include modular approach for other study types building on content for CTIMP and qualitative templates. </v>
          </cell>
          <cell r="U6" t="str">
            <v>Revised versions of CTIMP and qualitative templates finalised. Publication as learning resources awaiting alignment with development of learning resources section of website. Case study of impact initiated.</v>
          </cell>
        </row>
        <row r="7">
          <cell r="Q7">
            <v>1</v>
          </cell>
          <cell r="R7">
            <v>0</v>
          </cell>
          <cell r="S7" t="str">
            <v xml:space="preserve">HARP v2.1 and IRAS v5.0 released on schedule in August for Cohort 2 of Approval. HARP v2.2 released on schedule in September with operational and security improvements. IRAS v5.1 released in October.
</v>
          </cell>
          <cell r="T7" t="str">
            <v>Updates required for cohort 3 implemented on schedule. The majority of development required for 31 March is to support UK compatibility through e-submission of a combined form and removal of SSI Forms.</v>
          </cell>
          <cell r="U7" t="str">
            <v>Updates for final roll out of Approval delivered on schedule and with no post go-live issues.</v>
          </cell>
        </row>
        <row r="8">
          <cell r="Q8" t="str">
            <v>N/A</v>
          </cell>
          <cell r="R8">
            <v>0</v>
          </cell>
          <cell r="S8" t="str">
            <v>Work to agree target times for components of HRA Approval underway based on experience of initial cohorts.</v>
          </cell>
          <cell r="T8" t="str">
            <v>Application to Approval median 16 calendar days with no clock stop for 62 studies (at 11/1/16). Full REC studies in 53 calendar days, but limited experience so far.</v>
          </cell>
          <cell r="U8" t="str">
            <v>No target timelines set during roll out period, but metrics for overall process and internal elements monitored closely. Feedback from stakeholdersthat timelines are within their expectations. KPIs for 16/17 proposed.</v>
          </cell>
        </row>
        <row r="9">
          <cell r="Q9" t="str">
            <v>N/A</v>
          </cell>
          <cell r="R9">
            <v>0</v>
          </cell>
          <cell r="S9" t="str">
            <v>Detailed tracking of study timelines and seeking feedback from applicants. Detailed benefits realisation planning underway, incorporating baseline data.</v>
          </cell>
          <cell r="T9" t="str">
            <v xml:space="preserve">Agreement with DH and CRN reached on site set-up and study set-up metric data definitions. Discussions with NIHR funders on adapting requirement for REC review prior to funding release progressing. </v>
          </cell>
          <cell r="U9" t="str">
            <v>Insufficent data on site set-up to measure overall timeline. Time to Approval after REC FO demonstrates reduction compared to previous central approvals as processes now fully in parallel.</v>
          </cell>
        </row>
        <row r="10">
          <cell r="Q10" t="str">
            <v>N/A</v>
          </cell>
          <cell r="R10">
            <v>0</v>
          </cell>
          <cell r="S10" t="str">
            <v>Detailed benefits realisation planning underway, incorporating impact on efficiency, resources and cost.</v>
          </cell>
          <cell r="T10" t="str">
            <v>HRA Approval benefits realisation work being incorporated into wider HRA benefits realisation plans. Technical assurance roll out approach being reviewed after discussion with CRN with potential delay in improving efficiency.</v>
          </cell>
          <cell r="U10" t="str">
            <v xml:space="preserve">Release of savings to DH budget: CSP closed to new submissions from 31/3/16 releasing staff from site level approvals. Arrangements for decommissioning of CSP Module in progress removing cost of additional IT system.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
    </sheetNames>
    <sheetDataSet>
      <sheetData sheetId="0">
        <row r="3">
          <cell r="F3">
            <v>1</v>
          </cell>
          <cell r="G3">
            <v>1</v>
          </cell>
          <cell r="H3">
            <v>1</v>
          </cell>
          <cell r="I3">
            <v>1</v>
          </cell>
          <cell r="J3">
            <v>1</v>
          </cell>
          <cell r="K3">
            <v>1</v>
          </cell>
          <cell r="L3">
            <v>1</v>
          </cell>
          <cell r="M3">
            <v>1</v>
          </cell>
          <cell r="N3">
            <v>1</v>
          </cell>
          <cell r="R3">
            <v>0</v>
          </cell>
          <cell r="S3">
            <v>0</v>
          </cell>
          <cell r="T3">
            <v>0</v>
          </cell>
          <cell r="U3">
            <v>0</v>
          </cell>
        </row>
        <row r="4">
          <cell r="F4">
            <v>1</v>
          </cell>
          <cell r="G4">
            <v>1</v>
          </cell>
          <cell r="H4">
            <v>0.99990000000000001</v>
          </cell>
          <cell r="I4">
            <v>1</v>
          </cell>
          <cell r="J4">
            <v>1</v>
          </cell>
          <cell r="K4">
            <v>0.99990000000000001</v>
          </cell>
          <cell r="L4">
            <v>0.99970000000000003</v>
          </cell>
          <cell r="M4">
            <v>0.99970000000000003</v>
          </cell>
          <cell r="N4">
            <v>0.99970000000000003</v>
          </cell>
          <cell r="R4">
            <v>0</v>
          </cell>
          <cell r="S4">
            <v>0</v>
          </cell>
          <cell r="T4">
            <v>0</v>
          </cell>
          <cell r="U4">
            <v>0</v>
          </cell>
        </row>
        <row r="5">
          <cell r="H5">
            <v>3</v>
          </cell>
          <cell r="K5">
            <v>0</v>
          </cell>
          <cell r="N5">
            <v>0</v>
          </cell>
          <cell r="Q5">
            <v>0</v>
          </cell>
          <cell r="R5">
            <v>0</v>
          </cell>
          <cell r="S5">
            <v>0</v>
          </cell>
          <cell r="T5">
            <v>0</v>
          </cell>
          <cell r="U5">
            <v>0</v>
          </cell>
        </row>
        <row r="6">
          <cell r="F6">
            <v>1</v>
          </cell>
          <cell r="G6">
            <v>1</v>
          </cell>
          <cell r="H6">
            <v>1</v>
          </cell>
          <cell r="I6">
            <v>0.85</v>
          </cell>
          <cell r="J6">
            <v>1</v>
          </cell>
          <cell r="K6">
            <v>0.86</v>
          </cell>
          <cell r="L6">
            <v>0.83</v>
          </cell>
          <cell r="M6">
            <v>0.83</v>
          </cell>
          <cell r="N6">
            <v>1</v>
          </cell>
          <cell r="R6">
            <v>0</v>
          </cell>
          <cell r="S6" t="str">
            <v>2 out of 13 courses cancelled in July ( 1 was the HRA Induction where we did not have enough new starters to run
1 out of 6 courses cancelled in Sept (this H&amp;S course was moved to Oct)</v>
          </cell>
        </row>
        <row r="7">
          <cell r="R7">
            <v>0</v>
          </cell>
          <cell r="S7" t="str">
            <v>Staff survey for 15/16 went live on  2nd November results due before xmas.</v>
          </cell>
          <cell r="T7">
            <v>0</v>
          </cell>
        </row>
        <row r="8">
          <cell r="H8">
            <v>1</v>
          </cell>
          <cell r="K8">
            <v>3</v>
          </cell>
          <cell r="N8">
            <v>3</v>
          </cell>
          <cell r="S8" t="str">
            <v>Recruitment profile up to date and published on HRA Website. HRA Organagram complete and ready to publish when we are notified by cabinet office of next publishing date on .gov.uk</v>
          </cell>
          <cell r="T8">
            <v>0</v>
          </cell>
        </row>
        <row r="9">
          <cell r="F9">
            <v>0.01</v>
          </cell>
          <cell r="G9">
            <v>1.29E-2</v>
          </cell>
          <cell r="H9">
            <v>3.2000000000000002E-3</v>
          </cell>
          <cell r="I9">
            <v>7.3000000000000001E-3</v>
          </cell>
          <cell r="J9">
            <v>6.0000000000000001E-3</v>
          </cell>
          <cell r="K9">
            <v>4.0000000000000001E-3</v>
          </cell>
          <cell r="L9">
            <v>7.3000000000000001E-3</v>
          </cell>
          <cell r="M9">
            <v>8.8999999999999999E-3</v>
          </cell>
          <cell r="O9">
            <v>4.1000000000000003E-3</v>
          </cell>
          <cell r="P9">
            <v>7.7999999999999996E-3</v>
          </cell>
          <cell r="Q9">
            <v>6.6E-3</v>
          </cell>
          <cell r="R9">
            <v>0</v>
          </cell>
          <cell r="S9">
            <v>0</v>
          </cell>
          <cell r="T9">
            <v>0</v>
          </cell>
          <cell r="U9">
            <v>0</v>
          </cell>
        </row>
        <row r="10">
          <cell r="F10">
            <v>1.9099999999999999E-2</v>
          </cell>
          <cell r="G10">
            <v>1.9800000000000002E-2</v>
          </cell>
          <cell r="H10">
            <v>1.9E-2</v>
          </cell>
          <cell r="I10">
            <v>1.7600000000000001E-2</v>
          </cell>
          <cell r="J10">
            <v>2.0299999999999999E-2</v>
          </cell>
          <cell r="K10">
            <v>2.6499999999999999E-2</v>
          </cell>
          <cell r="O10">
            <v>4.0899999999999999E-2</v>
          </cell>
          <cell r="P10">
            <v>2.4799999999999999E-2</v>
          </cell>
          <cell r="R10">
            <v>0</v>
          </cell>
          <cell r="S10">
            <v>0</v>
          </cell>
          <cell r="T10">
            <v>0</v>
          </cell>
        </row>
        <row r="11">
          <cell r="G11">
            <v>2.1499999999999998E-2</v>
          </cell>
          <cell r="H11">
            <v>0</v>
          </cell>
          <cell r="I11">
            <v>5.0000000000000001E-3</v>
          </cell>
          <cell r="J11">
            <v>1.4999999999999999E-2</v>
          </cell>
          <cell r="K11">
            <v>0</v>
          </cell>
          <cell r="L11">
            <v>0</v>
          </cell>
          <cell r="M11">
            <v>5.4999999999999997E-3</v>
          </cell>
          <cell r="R11" t="str">
            <v>The figures represent HRA staff tunover - not the difference from NHS turnover.</v>
          </cell>
          <cell r="S11" t="str">
            <v>The figures represent HRA staff tunover - not the difference from NHS turnover.</v>
          </cell>
          <cell r="T11">
            <v>0</v>
          </cell>
          <cell r="U11">
            <v>0</v>
          </cell>
        </row>
        <row r="12">
          <cell r="N12">
            <v>3</v>
          </cell>
          <cell r="Q12">
            <v>0</v>
          </cell>
          <cell r="R12">
            <v>0</v>
          </cell>
          <cell r="S12" t="str">
            <v>Staff survey for 15/16 went live on  2nd November results due before xmas.</v>
          </cell>
          <cell r="T12" t="str">
            <v>Staff Survey shows an increae from 74% in 2014 to  81% in 2015 (Industry Benchmark = 69%)</v>
          </cell>
          <cell r="U1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G"/>
    </sheetNames>
    <sheetDataSet>
      <sheetData sheetId="0" refreshError="1">
        <row r="3">
          <cell r="Q3">
            <v>0</v>
          </cell>
          <cell r="R3">
            <v>0</v>
          </cell>
          <cell r="S3">
            <v>0</v>
          </cell>
          <cell r="T3">
            <v>0</v>
          </cell>
        </row>
        <row r="4">
          <cell r="F4">
            <v>1</v>
          </cell>
          <cell r="G4">
            <v>1</v>
          </cell>
          <cell r="H4">
            <v>1</v>
          </cell>
          <cell r="I4">
            <v>1</v>
          </cell>
          <cell r="J4">
            <v>1</v>
          </cell>
          <cell r="K4">
            <v>1</v>
          </cell>
          <cell r="R4">
            <v>0</v>
          </cell>
          <cell r="S4">
            <v>0</v>
          </cell>
          <cell r="U4">
            <v>0</v>
          </cell>
        </row>
        <row r="5">
          <cell r="Q5">
            <v>0</v>
          </cell>
          <cell r="R5">
            <v>0</v>
          </cell>
          <cell r="S5">
            <v>0</v>
          </cell>
          <cell r="T5">
            <v>0</v>
          </cell>
          <cell r="U5">
            <v>0</v>
          </cell>
        </row>
        <row r="6">
          <cell r="H6">
            <v>1</v>
          </cell>
          <cell r="K6">
            <v>1</v>
          </cell>
          <cell r="N6">
            <v>1</v>
          </cell>
          <cell r="R6">
            <v>0</v>
          </cell>
          <cell r="S6">
            <v>0</v>
          </cell>
          <cell r="T6">
            <v>0</v>
          </cell>
          <cell r="U6">
            <v>0</v>
          </cell>
        </row>
        <row r="7">
          <cell r="H7">
            <v>0</v>
          </cell>
          <cell r="K7">
            <v>0</v>
          </cell>
          <cell r="N7">
            <v>0</v>
          </cell>
          <cell r="Q7">
            <v>0</v>
          </cell>
          <cell r="R7">
            <v>0</v>
          </cell>
          <cell r="S7">
            <v>0</v>
          </cell>
          <cell r="T7">
            <v>0</v>
          </cell>
          <cell r="U7">
            <v>0</v>
          </cell>
        </row>
        <row r="8">
          <cell r="F8" t="str">
            <v>None closed</v>
          </cell>
          <cell r="G8">
            <v>1</v>
          </cell>
          <cell r="H8">
            <v>1</v>
          </cell>
          <cell r="I8" t="str">
            <v>None closed</v>
          </cell>
          <cell r="J8" t="str">
            <v>None closed</v>
          </cell>
          <cell r="K8">
            <v>1</v>
          </cell>
          <cell r="N8">
            <v>1</v>
          </cell>
          <cell r="R8">
            <v>0</v>
          </cell>
          <cell r="S8">
            <v>0</v>
          </cell>
          <cell r="T8">
            <v>0</v>
          </cell>
          <cell r="U8">
            <v>0</v>
          </cell>
        </row>
        <row r="9">
          <cell r="H9">
            <v>0.53549999999999998</v>
          </cell>
          <cell r="K9">
            <v>0.51</v>
          </cell>
          <cell r="N9">
            <v>0.54690000000000005</v>
          </cell>
          <cell r="R9">
            <v>0</v>
          </cell>
          <cell r="S9">
            <v>0</v>
          </cell>
          <cell r="T9">
            <v>0</v>
          </cell>
        </row>
        <row r="10">
          <cell r="Q10">
            <v>0</v>
          </cell>
          <cell r="R10">
            <v>0</v>
          </cell>
          <cell r="S10" t="str">
            <v>2014 REC data shows applications with public involvement rising to 38% from 28% in 2012; 19% in 2010. 57% of non-commercially funded applicants involved the public in 2014; 40% in 2012; 29% in 2010. 11% of commercially-funded applicants involved the public in 2014; 5% in 2012; 2% in 2010.</v>
          </cell>
          <cell r="T10">
            <v>0</v>
          </cell>
        </row>
        <row r="11">
          <cell r="Q11">
            <v>0</v>
          </cell>
          <cell r="R11">
            <v>0</v>
          </cell>
          <cell r="S11" t="str">
            <v xml:space="preserve">In 2015/16 we have involved six public contributors in a project to develop new content for the public involvement pages of the HRA web site. This work will be completed in December 2015 and feedback from the contributors will be collected then.  </v>
          </cell>
          <cell r="T11">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
    </sheetNames>
    <sheetDataSet>
      <sheetData sheetId="0">
        <row r="3">
          <cell r="H3" t="str">
            <v>N/A</v>
          </cell>
          <cell r="K3">
            <v>1</v>
          </cell>
          <cell r="N3">
            <v>1</v>
          </cell>
          <cell r="Q3">
            <v>1</v>
          </cell>
          <cell r="R3" t="str">
            <v>No complaints received.</v>
          </cell>
          <cell r="S3" t="str">
            <v>Only one complaint received.</v>
          </cell>
          <cell r="T3" t="str">
            <v>2 complaints received for this period. 1 closed within 25 days. 1 still being investigated with complainant informed.</v>
          </cell>
          <cell r="U3" t="str">
            <v>0 complaints received</v>
          </cell>
        </row>
        <row r="4">
          <cell r="H4">
            <v>1</v>
          </cell>
          <cell r="K4">
            <v>1</v>
          </cell>
          <cell r="N4">
            <v>1</v>
          </cell>
          <cell r="Q4">
            <v>1</v>
          </cell>
          <cell r="R4" t="str">
            <v>15 FOIs received for Quarter 2.</v>
          </cell>
          <cell r="S4">
            <v>0</v>
          </cell>
          <cell r="T4">
            <v>0</v>
          </cell>
          <cell r="U4">
            <v>0</v>
          </cell>
        </row>
        <row r="5">
          <cell r="H5">
            <v>1</v>
          </cell>
          <cell r="K5">
            <v>1</v>
          </cell>
          <cell r="N5">
            <v>0.9</v>
          </cell>
          <cell r="Q5">
            <v>1</v>
          </cell>
          <cell r="R5">
            <v>0</v>
          </cell>
          <cell r="S5">
            <v>0</v>
          </cell>
          <cell r="T5" t="str">
            <v>11 FOI requests received for Q3. 1 FOI over 20 day period. Part response provided within 20 days however staff sickness, staff availability at Christmas and need for legal advice meant part of the request over 20 working days</v>
          </cell>
          <cell r="U5" t="str">
            <v>8 FOI requests received for Q4. Average time for response 7 days.</v>
          </cell>
        </row>
        <row r="6">
          <cell r="H6" t="str">
            <v>N/A</v>
          </cell>
          <cell r="K6" t="str">
            <v>N/A</v>
          </cell>
          <cell r="N6" t="str">
            <v>N/A</v>
          </cell>
          <cell r="Q6" t="str">
            <v>N/A</v>
          </cell>
          <cell r="R6" t="str">
            <v>None received for Q2.</v>
          </cell>
          <cell r="S6">
            <v>0</v>
          </cell>
          <cell r="T6">
            <v>0</v>
          </cell>
          <cell r="U6">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
      <sheetName val="Sheet1"/>
    </sheetNames>
    <sheetDataSet>
      <sheetData sheetId="0">
        <row r="3">
          <cell r="F3">
            <v>2</v>
          </cell>
          <cell r="G3">
            <v>2</v>
          </cell>
          <cell r="H3">
            <v>2</v>
          </cell>
          <cell r="I3">
            <v>2</v>
          </cell>
          <cell r="J3">
            <v>3</v>
          </cell>
          <cell r="K3">
            <v>3</v>
          </cell>
          <cell r="L3">
            <v>3</v>
          </cell>
          <cell r="M3">
            <v>3</v>
          </cell>
          <cell r="N3">
            <v>2</v>
          </cell>
          <cell r="O3">
            <v>2</v>
          </cell>
          <cell r="P3">
            <v>3</v>
          </cell>
          <cell r="Q3">
            <v>2</v>
          </cell>
          <cell r="R3" t="str">
            <v>The data was uploaded each month, but slightly later than the 15th of the month.  A timetable has been established to ensure the information is uploaded in a timely manner for the remainder of the year.</v>
          </cell>
          <cell r="S3" t="str">
            <v>There was a delay in uploading some of the transparency data in July due to problems on the website which were resolved but meant that the transparency data was uploaded slightly after the cut off</v>
          </cell>
          <cell r="T3" t="str">
            <v>For December 2015 there were issues relating to the running of one of the reports which has delayed this one item being published.  The other reports were published in accordance with the timescale.</v>
          </cell>
          <cell r="U3" t="str">
            <v>Delay in January due to difficulty in running one of the reports, reported to SBS.  Delayed in March due to completion of annual accounts</v>
          </cell>
        </row>
        <row r="4">
          <cell r="F4">
            <v>0.97</v>
          </cell>
          <cell r="G4">
            <v>0.97</v>
          </cell>
          <cell r="H4">
            <v>0.98</v>
          </cell>
          <cell r="I4">
            <v>0.98</v>
          </cell>
          <cell r="J4">
            <v>0.98</v>
          </cell>
          <cell r="K4">
            <v>0.98</v>
          </cell>
          <cell r="L4">
            <v>0.98</v>
          </cell>
          <cell r="M4">
            <v>0.98</v>
          </cell>
          <cell r="N4">
            <v>0.98</v>
          </cell>
          <cell r="O4">
            <v>0.98</v>
          </cell>
          <cell r="P4">
            <v>0.98</v>
          </cell>
          <cell r="Q4">
            <v>0.98</v>
          </cell>
          <cell r="R4">
            <v>0</v>
          </cell>
          <cell r="S4">
            <v>0</v>
          </cell>
          <cell r="T4">
            <v>0</v>
          </cell>
          <cell r="U4">
            <v>0</v>
          </cell>
        </row>
        <row r="5">
          <cell r="F5">
            <v>1</v>
          </cell>
          <cell r="G5">
            <v>0.97</v>
          </cell>
          <cell r="H5">
            <v>0.98</v>
          </cell>
          <cell r="I5">
            <v>0.99</v>
          </cell>
          <cell r="J5">
            <v>0.98</v>
          </cell>
          <cell r="K5">
            <v>0.98</v>
          </cell>
          <cell r="L5">
            <v>0.99</v>
          </cell>
          <cell r="M5">
            <v>0.96</v>
          </cell>
          <cell r="N5">
            <v>0.96</v>
          </cell>
          <cell r="O5">
            <v>0.97</v>
          </cell>
          <cell r="P5">
            <v>0.97</v>
          </cell>
          <cell r="Q5">
            <v>0.97</v>
          </cell>
          <cell r="R5">
            <v>0</v>
          </cell>
          <cell r="S5">
            <v>0</v>
          </cell>
          <cell r="T5">
            <v>0</v>
          </cell>
          <cell r="U5">
            <v>0</v>
          </cell>
        </row>
        <row r="6">
          <cell r="F6">
            <v>0.56000000000000005</v>
          </cell>
          <cell r="G6">
            <v>0.54</v>
          </cell>
          <cell r="H6">
            <v>0.57999999999999996</v>
          </cell>
          <cell r="I6">
            <v>0.59</v>
          </cell>
          <cell r="J6">
            <v>0.59</v>
          </cell>
          <cell r="K6">
            <v>0.57999999999999996</v>
          </cell>
          <cell r="L6">
            <v>0.59</v>
          </cell>
          <cell r="M6">
            <v>0.59</v>
          </cell>
          <cell r="N6">
            <v>0.59</v>
          </cell>
          <cell r="O6">
            <v>0.6</v>
          </cell>
          <cell r="P6">
            <v>0.61</v>
          </cell>
          <cell r="Q6">
            <v>0.63</v>
          </cell>
          <cell r="R6">
            <v>0</v>
          </cell>
          <cell r="S6">
            <v>0</v>
          </cell>
          <cell r="T6">
            <v>0</v>
          </cell>
          <cell r="U6">
            <v>0</v>
          </cell>
        </row>
        <row r="7">
          <cell r="F7">
            <v>0.68</v>
          </cell>
          <cell r="G7">
            <v>0.62</v>
          </cell>
          <cell r="H7">
            <v>0.59</v>
          </cell>
          <cell r="I7">
            <v>0.54</v>
          </cell>
          <cell r="J7">
            <v>0.54</v>
          </cell>
          <cell r="K7">
            <v>0.55000000000000004</v>
          </cell>
          <cell r="L7">
            <v>0.57999999999999996</v>
          </cell>
          <cell r="M7">
            <v>0.56999999999999995</v>
          </cell>
          <cell r="N7">
            <v>0.56999999999999995</v>
          </cell>
          <cell r="O7">
            <v>0.55000000000000004</v>
          </cell>
          <cell r="P7">
            <v>0.57999999999999996</v>
          </cell>
          <cell r="Q7">
            <v>0.63</v>
          </cell>
          <cell r="R7">
            <v>0</v>
          </cell>
          <cell r="S7">
            <v>0</v>
          </cell>
          <cell r="T7">
            <v>0</v>
          </cell>
          <cell r="U7">
            <v>0</v>
          </cell>
        </row>
        <row r="8">
          <cell r="F8">
            <v>-0.01</v>
          </cell>
          <cell r="G8">
            <v>-0.01</v>
          </cell>
          <cell r="H8">
            <v>-0.01</v>
          </cell>
          <cell r="I8">
            <v>-0.01</v>
          </cell>
          <cell r="J8">
            <v>-0.01</v>
          </cell>
          <cell r="K8" t="str">
            <v>-</v>
          </cell>
          <cell r="L8">
            <v>0</v>
          </cell>
          <cell r="M8">
            <v>0</v>
          </cell>
          <cell r="N8">
            <v>0</v>
          </cell>
          <cell r="O8">
            <v>0</v>
          </cell>
          <cell r="P8">
            <v>0</v>
          </cell>
          <cell r="Q8">
            <v>0.01</v>
          </cell>
          <cell r="R8" t="str">
            <v>Baseline for 14/15 was 6% on number of invoices paid within 5 days.  The % of invoices paid within 5 days for April, May and June was 5%, a reduction of 1%</v>
          </cell>
          <cell r="S8" t="str">
            <v>Baseline for 14/15 was 6% on number of invoices paid within 5 days.  The % of invoices paid within 5 days for July &amp; August was 5%, a reduction of 1%, and in September increased to 6% bringing it to the same level as 14/15.</v>
          </cell>
          <cell r="T8">
            <v>0</v>
          </cell>
          <cell r="U8">
            <v>0</v>
          </cell>
        </row>
        <row r="9">
          <cell r="F9">
            <v>0</v>
          </cell>
          <cell r="G9">
            <v>0</v>
          </cell>
          <cell r="H9">
            <v>0</v>
          </cell>
          <cell r="I9">
            <v>0</v>
          </cell>
          <cell r="J9">
            <v>0</v>
          </cell>
          <cell r="K9">
            <v>3</v>
          </cell>
          <cell r="L9">
            <v>3</v>
          </cell>
          <cell r="M9">
            <v>3</v>
          </cell>
          <cell r="N9">
            <v>3</v>
          </cell>
          <cell r="O9">
            <v>3</v>
          </cell>
          <cell r="P9">
            <v>3</v>
          </cell>
          <cell r="Q9">
            <v>3</v>
          </cell>
          <cell r="R9" t="str">
            <v>Forecasts produced monthly and reviewed.  September forecast led to reporting of forecast under spend to DH/EMT/Board</v>
          </cell>
          <cell r="S9">
            <v>0</v>
          </cell>
          <cell r="T9">
            <v>0</v>
          </cell>
          <cell r="U9">
            <v>0</v>
          </cell>
        </row>
        <row r="10">
          <cell r="F10">
            <v>4</v>
          </cell>
          <cell r="G10">
            <v>6</v>
          </cell>
          <cell r="H10">
            <v>4</v>
          </cell>
          <cell r="I10">
            <v>4</v>
          </cell>
          <cell r="J10">
            <v>4</v>
          </cell>
          <cell r="K10">
            <v>4</v>
          </cell>
          <cell r="L10">
            <v>4</v>
          </cell>
          <cell r="M10">
            <v>5</v>
          </cell>
          <cell r="N10">
            <v>4</v>
          </cell>
          <cell r="O10">
            <v>4</v>
          </cell>
          <cell r="P10">
            <v>4</v>
          </cell>
          <cell r="Q10">
            <v>7</v>
          </cell>
          <cell r="R10">
            <v>0</v>
          </cell>
          <cell r="S10">
            <v>0</v>
          </cell>
          <cell r="T10" t="str">
            <v xml:space="preserve">Additional day in November required to meet procurement evaluation deadline </v>
          </cell>
          <cell r="U10" t="str">
            <v>Should be green.  A target for year end March alone required to measure the time to report from year end to submission of draft accounts for audit.  HRA = 14 dyas. NHS Benchmark is 25.</v>
          </cell>
        </row>
        <row r="11">
          <cell r="Q11">
            <v>0</v>
          </cell>
          <cell r="R11">
            <v>0</v>
          </cell>
          <cell r="S11">
            <v>0</v>
          </cell>
          <cell r="T11">
            <v>0</v>
          </cell>
          <cell r="U11">
            <v>0</v>
          </cell>
        </row>
        <row r="12">
          <cell r="Q12">
            <v>2</v>
          </cell>
          <cell r="R12">
            <v>0</v>
          </cell>
          <cell r="S12">
            <v>0</v>
          </cell>
          <cell r="T12">
            <v>0</v>
          </cell>
          <cell r="U12" t="str">
            <v>Deferred to align with HRA strategic direction development. Revised timing Oct 2016</v>
          </cell>
        </row>
        <row r="13">
          <cell r="F13">
            <v>3</v>
          </cell>
          <cell r="G13">
            <v>3</v>
          </cell>
          <cell r="H13">
            <v>3</v>
          </cell>
          <cell r="I13">
            <v>3</v>
          </cell>
          <cell r="J13">
            <v>3</v>
          </cell>
          <cell r="K13">
            <v>3</v>
          </cell>
          <cell r="L13">
            <v>3</v>
          </cell>
          <cell r="M13">
            <v>3</v>
          </cell>
          <cell r="N13">
            <v>3</v>
          </cell>
          <cell r="O13">
            <v>3</v>
          </cell>
          <cell r="P13">
            <v>3</v>
          </cell>
          <cell r="Q13">
            <v>3</v>
          </cell>
          <cell r="R13" t="str">
            <v>Travel comparisons produced monthly and savings reported. Estates recurrent running cost information reviewed and saving per head of £600 compared with 2014/15 evidenced.  Detail to be reported in October.</v>
          </cell>
          <cell r="S13">
            <v>0</v>
          </cell>
          <cell r="T13" t="str">
            <v>Saving of £900 per head as at December on office accommodation costs;  Saving of £400 per head on office supplies.</v>
          </cell>
          <cell r="U13">
            <v>0</v>
          </cell>
        </row>
        <row r="14">
          <cell r="F14">
            <v>0</v>
          </cell>
          <cell r="G14">
            <v>0</v>
          </cell>
          <cell r="H14">
            <v>0</v>
          </cell>
          <cell r="I14">
            <v>0</v>
          </cell>
          <cell r="J14">
            <v>0</v>
          </cell>
          <cell r="K14">
            <v>3</v>
          </cell>
          <cell r="L14">
            <v>0</v>
          </cell>
          <cell r="M14">
            <v>0</v>
          </cell>
          <cell r="N14">
            <v>0</v>
          </cell>
          <cell r="O14">
            <v>0</v>
          </cell>
          <cell r="P14">
            <v>0</v>
          </cell>
          <cell r="Q14">
            <v>3</v>
          </cell>
          <cell r="R14" t="str">
            <v>operational savings released and budgets reduced in September 2015</v>
          </cell>
          <cell r="S14">
            <v>0</v>
          </cell>
          <cell r="T14">
            <v>0</v>
          </cell>
          <cell r="U14" t="str">
            <v>Reduced grant in aid and expenditure budgets confirmed.</v>
          </cell>
        </row>
        <row r="15">
          <cell r="F15">
            <v>0</v>
          </cell>
          <cell r="G15">
            <v>0</v>
          </cell>
          <cell r="H15">
            <v>0</v>
          </cell>
          <cell r="I15">
            <v>0</v>
          </cell>
          <cell r="J15">
            <v>0</v>
          </cell>
          <cell r="K15">
            <v>0</v>
          </cell>
          <cell r="L15">
            <v>0</v>
          </cell>
          <cell r="M15">
            <v>0</v>
          </cell>
          <cell r="N15">
            <v>0</v>
          </cell>
          <cell r="O15">
            <v>0</v>
          </cell>
          <cell r="P15">
            <v>0</v>
          </cell>
          <cell r="Q15">
            <v>3</v>
          </cell>
          <cell r="R15">
            <v>0</v>
          </cell>
          <cell r="S15">
            <v>0</v>
          </cell>
          <cell r="T15">
            <v>0</v>
          </cell>
          <cell r="U15" t="str">
            <v>Return submission for DH.  Reports provided to board on savings derived from major procurement in 15/16.</v>
          </cell>
        </row>
        <row r="16">
          <cell r="L16">
            <v>2</v>
          </cell>
          <cell r="M16">
            <v>2</v>
          </cell>
          <cell r="N16">
            <v>3</v>
          </cell>
          <cell r="Q16">
            <v>3</v>
          </cell>
          <cell r="R16">
            <v>0</v>
          </cell>
          <cell r="S16">
            <v>0</v>
          </cell>
          <cell r="T16" t="str">
            <v>Savings plans prepared as part of the Spending Review - completed September 2015.  Reporting in the monthly Board report commenced December.</v>
          </cell>
          <cell r="U16" t="str">
            <v>Financial plan, business plan includes cash releasing savings.   Spending review 4 year savings plan.</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1:V94"/>
  <sheetViews>
    <sheetView tabSelected="1" view="pageBreakPreview" zoomScale="80" zoomScaleNormal="100" zoomScaleSheetLayoutView="80" workbookViewId="0">
      <selection activeCell="Q104" sqref="Q104"/>
    </sheetView>
  </sheetViews>
  <sheetFormatPr defaultRowHeight="14.25" x14ac:dyDescent="0.2"/>
  <cols>
    <col min="1" max="1" width="9.375" style="1" customWidth="1"/>
    <col min="2" max="2" width="66.25" style="2" customWidth="1"/>
    <col min="3" max="3" width="9.375" style="3" customWidth="1"/>
    <col min="4" max="4" width="10.75" style="1" hidden="1" customWidth="1"/>
    <col min="5" max="5" width="10.125" style="1" hidden="1" customWidth="1"/>
    <col min="6" max="11" width="7.625" style="4" customWidth="1"/>
    <col min="12" max="13" width="8.625" style="4" customWidth="1"/>
    <col min="14" max="14" width="8.75" style="4" customWidth="1"/>
    <col min="15" max="17" width="7.625" style="4" customWidth="1"/>
    <col min="18" max="20" width="57.5" style="5" hidden="1" customWidth="1"/>
    <col min="21" max="21" width="57.5" style="5" customWidth="1"/>
    <col min="22" max="22" width="77.75" style="1" customWidth="1"/>
    <col min="23" max="16384" width="9" style="1"/>
  </cols>
  <sheetData>
    <row r="1" spans="1:21" ht="15" thickBot="1" x14ac:dyDescent="0.25"/>
    <row r="2" spans="1:21" ht="24" customHeight="1" thickBot="1" x14ac:dyDescent="0.25">
      <c r="A2" s="207" t="s">
        <v>272</v>
      </c>
      <c r="B2" s="208"/>
      <c r="C2" s="208"/>
      <c r="D2" s="208"/>
      <c r="E2" s="208"/>
      <c r="F2" s="208"/>
      <c r="G2" s="208"/>
      <c r="H2" s="208"/>
      <c r="I2" s="208"/>
      <c r="J2" s="208"/>
      <c r="K2" s="208"/>
      <c r="L2" s="208"/>
      <c r="M2" s="208"/>
      <c r="N2" s="208"/>
      <c r="O2" s="208"/>
      <c r="P2" s="208"/>
      <c r="Q2" s="208"/>
      <c r="R2" s="209"/>
      <c r="S2" s="174"/>
    </row>
    <row r="3" spans="1:21" ht="27.75" customHeight="1" x14ac:dyDescent="0.2">
      <c r="A3" s="6" t="s">
        <v>0</v>
      </c>
      <c r="B3" s="7" t="s">
        <v>1</v>
      </c>
      <c r="C3" s="8" t="s">
        <v>2</v>
      </c>
      <c r="D3" s="8" t="s">
        <v>3</v>
      </c>
      <c r="E3" s="8" t="s">
        <v>4</v>
      </c>
      <c r="F3" s="210" t="s">
        <v>5</v>
      </c>
      <c r="G3" s="210"/>
      <c r="H3" s="210"/>
      <c r="I3" s="210" t="s">
        <v>6</v>
      </c>
      <c r="J3" s="210"/>
      <c r="K3" s="210"/>
      <c r="L3" s="210" t="s">
        <v>7</v>
      </c>
      <c r="M3" s="210"/>
      <c r="N3" s="210"/>
      <c r="O3" s="210" t="s">
        <v>8</v>
      </c>
      <c r="P3" s="210"/>
      <c r="Q3" s="210"/>
      <c r="R3" s="9" t="s">
        <v>5</v>
      </c>
      <c r="S3" s="191" t="s">
        <v>6</v>
      </c>
      <c r="T3" s="192" t="s">
        <v>7</v>
      </c>
      <c r="U3" s="193" t="s">
        <v>8</v>
      </c>
    </row>
    <row r="4" spans="1:21" s="15" customFormat="1" ht="50.1" customHeight="1" x14ac:dyDescent="0.2">
      <c r="A4" s="10" t="s">
        <v>9</v>
      </c>
      <c r="B4" s="11" t="s">
        <v>10</v>
      </c>
      <c r="C4" s="12"/>
      <c r="D4" s="12"/>
      <c r="E4" s="12"/>
      <c r="F4" s="13">
        <v>42095</v>
      </c>
      <c r="G4" s="13">
        <v>42125</v>
      </c>
      <c r="H4" s="13">
        <v>42156</v>
      </c>
      <c r="I4" s="13">
        <v>42186</v>
      </c>
      <c r="J4" s="13">
        <v>42217</v>
      </c>
      <c r="K4" s="13">
        <v>42248</v>
      </c>
      <c r="L4" s="13">
        <v>42278</v>
      </c>
      <c r="M4" s="13">
        <v>42309</v>
      </c>
      <c r="N4" s="13">
        <v>42339</v>
      </c>
      <c r="O4" s="13">
        <v>42370</v>
      </c>
      <c r="P4" s="13">
        <v>42401</v>
      </c>
      <c r="Q4" s="13">
        <v>42430</v>
      </c>
      <c r="R4" s="14" t="s">
        <v>11</v>
      </c>
      <c r="S4" s="14" t="s">
        <v>11</v>
      </c>
      <c r="T4" s="14" t="s">
        <v>11</v>
      </c>
      <c r="U4" s="14" t="s">
        <v>11</v>
      </c>
    </row>
    <row r="5" spans="1:21" ht="50.1" customHeight="1" x14ac:dyDescent="0.2">
      <c r="A5" s="16" t="s">
        <v>12</v>
      </c>
      <c r="B5" s="17" t="s">
        <v>13</v>
      </c>
      <c r="C5" s="16" t="s">
        <v>14</v>
      </c>
      <c r="D5" s="18" t="s">
        <v>15</v>
      </c>
      <c r="E5" s="18" t="s">
        <v>16</v>
      </c>
      <c r="F5" s="19">
        <f>IF(ISBLANK([1]YC2015!F3),"",[1]YC2015!F3)</f>
        <v>1</v>
      </c>
      <c r="G5" s="19">
        <f>IF(ISBLANK([1]YC2015!G3),"",[1]YC2015!G3)</f>
        <v>0.99132947976878616</v>
      </c>
      <c r="H5" s="19">
        <f>IF(ISBLANK([1]YC2015!H3),"",[1]YC2015!H3)</f>
        <v>1</v>
      </c>
      <c r="I5" s="19">
        <f>IF(ISBLANK([1]YC2015!I3),"",[1]YC2015!I3)</f>
        <v>0.99</v>
      </c>
      <c r="J5" s="19">
        <f>IF(ISBLANK([1]YC2015!J3),"",[1]YC2015!J3)</f>
        <v>0.99</v>
      </c>
      <c r="K5" s="19">
        <f>IF(ISBLANK([1]YC2015!K3),"",[1]YC2015!K3)</f>
        <v>1</v>
      </c>
      <c r="L5" s="19">
        <f>IF(ISBLANK([1]YC2015!L3),"",[1]YC2015!L3)</f>
        <v>0.99465240641711228</v>
      </c>
      <c r="M5" s="19">
        <f>IF(ISBLANK([1]YC2015!M3),"",[1]YC2015!M3)</f>
        <v>0.9971830985915493</v>
      </c>
      <c r="N5" s="19">
        <f>IF(ISBLANK([1]YC2015!N3),"",[1]YC2015!N3)</f>
        <v>0.99710982658959535</v>
      </c>
      <c r="O5" s="19">
        <f>IF(ISBLANK([1]YC2015!O3),"",[1]YC2015!O3)</f>
        <v>0.98965517241379308</v>
      </c>
      <c r="P5" s="19">
        <f>IF(ISBLANK([1]YC2015!P3),"",[1]YC2015!P3)</f>
        <v>0.98516320474777452</v>
      </c>
      <c r="Q5" s="19">
        <f>IF(ISBLANK([1]YC2015!Q3),"",[1]YC2015!Q3)</f>
        <v>1</v>
      </c>
      <c r="R5" s="20" t="str">
        <f>IF(ISBLANK([1]YC2015!R3),"",[1]YC2015!R3)</f>
        <v>Excellent timelines maintained.</v>
      </c>
      <c r="S5" s="21" t="str">
        <f>IF(ISBLANK([1]YC2015!S3),"",[1]YC2015!S3)</f>
        <v>Excellent timelines maintained.</v>
      </c>
      <c r="T5" s="20" t="str">
        <f>IF(ISBLANK([1]YC2015!T3),"",[1]YC2015!T3)</f>
        <v/>
      </c>
      <c r="U5" s="20" t="str">
        <f>IF(ISBLANK([1]YC2015!U3),"",[1]YC2015!U3)</f>
        <v>Continued excellent performance.  Centres moving towards full establishment but many new less experienced staff</v>
      </c>
    </row>
    <row r="6" spans="1:21" ht="50.1" customHeight="1" x14ac:dyDescent="0.2">
      <c r="A6" s="16" t="s">
        <v>17</v>
      </c>
      <c r="B6" s="22" t="s">
        <v>18</v>
      </c>
      <c r="C6" s="16" t="s">
        <v>14</v>
      </c>
      <c r="D6" s="18" t="s">
        <v>15</v>
      </c>
      <c r="E6" s="18" t="s">
        <v>16</v>
      </c>
      <c r="F6" s="23">
        <f>IF(ISBLANK([1]YC2015!F4),"",[1]YC2015!F4)</f>
        <v>0.90033222591362128</v>
      </c>
      <c r="G6" s="23">
        <f>IF(ISBLANK([1]YC2015!G4),"",[1]YC2015!G4)</f>
        <v>0.88439306358381498</v>
      </c>
      <c r="H6" s="23">
        <f>IF(ISBLANK([1]YC2015!H4),"",[1]YC2015!H4)</f>
        <v>0.92022792022792022</v>
      </c>
      <c r="I6" s="23">
        <f>IF(ISBLANK([1]YC2015!I4),"",[1]YC2015!I4)</f>
        <v>0.92</v>
      </c>
      <c r="J6" s="23">
        <f>IF(ISBLANK([1]YC2015!J4),"",[1]YC2015!J4)</f>
        <v>0.92</v>
      </c>
      <c r="K6" s="23">
        <f>IF(ISBLANK([1]YC2015!K4),"",[1]YC2015!K4)</f>
        <v>0.92</v>
      </c>
      <c r="L6" s="23">
        <f>IF(ISBLANK([1]YC2015!L4),"",[1]YC2015!L4)</f>
        <v>0.94117647058823528</v>
      </c>
      <c r="M6" s="23">
        <f>IF(ISBLANK([1]YC2015!M4),"",[1]YC2015!M4)</f>
        <v>0.93239436619718308</v>
      </c>
      <c r="N6" s="23">
        <f>IF(ISBLANK([1]YC2015!N4),"",[1]YC2015!N4)</f>
        <v>0.93641618497109824</v>
      </c>
      <c r="O6" s="23">
        <f>IF(ISBLANK([1]YC2015!O4),"",[1]YC2015!O4)</f>
        <v>0.86896551724137927</v>
      </c>
      <c r="P6" s="23">
        <f>IF(ISBLANK([1]YC2015!P4),"",[1]YC2015!P4)</f>
        <v>0.87833827893175076</v>
      </c>
      <c r="Q6" s="23">
        <f>IF(ISBLANK([1]YC2015!Q4),"",[1]YC2015!Q4)</f>
        <v>0.88188976377952799</v>
      </c>
      <c r="R6" s="20" t="str">
        <f>IF(ISBLANK([1]YC2015!R4),"",[1]YC2015!R4)</f>
        <v>As previously advised to Board, stretch targets would be difficult due to current staff shortages.  However with staff working overtimeand recruitment of new staff this performance remains impressive under the circumstances.</v>
      </c>
      <c r="S6" s="21" t="str">
        <f>IF(ISBLANK([1]YC2015!S4),"",[1]YC2015!S4)</f>
        <v/>
      </c>
      <c r="T6" s="20" t="str">
        <f>IF(ISBLANK([1]YC2015!T4),"",[1]YC2015!T4)</f>
        <v>Excellent timelines continue to be maintained.  Manchester October performance dipped below 90% for first time due to office refurbishment.  London continues to perform below other Centres. Absence of staff on sick leave.</v>
      </c>
      <c r="U6" s="20" t="str">
        <f>IF(ISBLANK([1]YC2015!U4),"",[1]YC2015!U4)</f>
        <v>Jarrow office maintaining excellent performance with 96.4% average .  Performance in Bristol, Manchester and Nottingham dipped since December and being investigated. Bristol and Nottingham offices disrupted due to office refurbishment. A lot of annual leave also taken in March.</v>
      </c>
    </row>
    <row r="7" spans="1:21" ht="50.1" customHeight="1" x14ac:dyDescent="0.2">
      <c r="A7" s="16" t="s">
        <v>19</v>
      </c>
      <c r="B7" s="17" t="s">
        <v>20</v>
      </c>
      <c r="C7" s="16" t="s">
        <v>14</v>
      </c>
      <c r="D7" s="18" t="s">
        <v>15</v>
      </c>
      <c r="E7" s="18" t="s">
        <v>16</v>
      </c>
      <c r="F7" s="19">
        <f>IF(ISBLANK([1]YC2015!F5),"",[1]YC2015!F5)</f>
        <v>0.93567251461988299</v>
      </c>
      <c r="G7" s="19">
        <f>IF(ISBLANK([1]YC2015!G5),"",[1]YC2015!G5)</f>
        <v>0.95569620253164556</v>
      </c>
      <c r="H7" s="19">
        <f>IF(ISBLANK([1]YC2015!H5),"",[1]YC2015!H5)</f>
        <v>0.96153846153846156</v>
      </c>
      <c r="I7" s="19">
        <f>IF(ISBLANK([1]YC2015!I5),"",[1]YC2015!I5)</f>
        <v>0.97777777777777775</v>
      </c>
      <c r="J7" s="19">
        <f>IF(ISBLANK([1]YC2015!J5),"",[1]YC2015!J5)</f>
        <v>0.97452229299363058</v>
      </c>
      <c r="K7" s="19">
        <f>IF(ISBLANK([1]YC2015!K5),"",[1]YC2015!K5)</f>
        <v>0.96078431372549022</v>
      </c>
      <c r="L7" s="19">
        <f>IF(ISBLANK([1]YC2015!L5),"",[1]YC2015!L5)</f>
        <v>0.95483870967741935</v>
      </c>
      <c r="M7" s="19">
        <f>IF(ISBLANK([1]YC2015!M5),"",[1]YC2015!M5)</f>
        <v>0.90697674418604646</v>
      </c>
      <c r="N7" s="19">
        <f>IF(ISBLANK([1]YC2015!N5),"",[1]YC2015!N5)</f>
        <v>0.94029850746268662</v>
      </c>
      <c r="O7" s="19">
        <f>IF(ISBLANK([1]YC2015!O5),"",[1]YC2015!O5)</f>
        <v>0.92647058823529416</v>
      </c>
      <c r="P7" s="19">
        <f>IF(ISBLANK([1]YC2015!P5),"",[1]YC2015!P5)</f>
        <v>0.98692810457516345</v>
      </c>
      <c r="Q7" s="19">
        <f>IF(ISBLANK([1]YC2015!Q5),"",[1]YC2015!Q5)</f>
        <v>0.91860465116279066</v>
      </c>
      <c r="R7" s="20" t="str">
        <f>IF(ISBLANK([1]YC2015!R5),"",[1]YC2015!R5)</f>
        <v>An improvement on previous quarter which covered a range of bank holidays and data counted as working days.  Staff working overtime and new recruitmenthas produced excellent performance. (IA note: June figure updated post datacleansing in Jan 2016)</v>
      </c>
      <c r="S7" s="21" t="str">
        <f>IF(ISBLANK([1]YC2015!S5),"",[1]YC2015!S5)</f>
        <v>An improvement on previous quarter which covered a range of bank holidays and data counted as working days.  Staff working overtime and new recruitmenthas produced excellent performance.</v>
      </c>
      <c r="T7" s="20" t="str">
        <f>IF(ISBLANK([1]YC2015!T5),"",[1]YC2015!T5)</f>
        <v>Excellent timelines continue to be maintained.  Manchester October/November performance 89% and 75% due to office refurbishment and vacancies.  London continues to perform below other Centres. Absence of staff on sick leave.</v>
      </c>
      <c r="U7" s="20" t="str">
        <f>IF(ISBLANK([1]YC2015!U5),"",[1]YC2015!U5)</f>
        <v>January and March data will be impacted due to bank holidays. Jarrow maintained excellent performance. Bristol met target over 3 month period. Jarrow and Nottingham annual %average over 95%.  Some RECs participating in exended timeline pilot.</v>
      </c>
    </row>
    <row r="8" spans="1:21" ht="50.1" customHeight="1" x14ac:dyDescent="0.2">
      <c r="A8" s="16" t="s">
        <v>21</v>
      </c>
      <c r="B8" s="24" t="s">
        <v>22</v>
      </c>
      <c r="C8" s="16" t="s">
        <v>14</v>
      </c>
      <c r="D8" s="18" t="s">
        <v>15</v>
      </c>
      <c r="E8" s="18" t="s">
        <v>16</v>
      </c>
      <c r="F8" s="23">
        <f>IF(ISBLANK([1]YC2015!F6),"",[1]YC2015!F6)</f>
        <v>0.93892045454545459</v>
      </c>
      <c r="G8" s="23">
        <f>IF(ISBLANK([1]YC2015!G6),"",[1]YC2015!G6)</f>
        <v>0.94934876989869754</v>
      </c>
      <c r="H8" s="23">
        <f>IF(ISBLANK([1]YC2015!H6),"",[1]YC2015!H6)</f>
        <v>0.92525773195876293</v>
      </c>
      <c r="I8" s="23">
        <f>IF(ISBLANK([1]YC2015!I6),"",[1]YC2015!I6)</f>
        <v>0.94</v>
      </c>
      <c r="J8" s="23">
        <f>IF(ISBLANK([1]YC2015!J6),"",[1]YC2015!J6)</f>
        <v>0.94</v>
      </c>
      <c r="K8" s="23">
        <f>IF(ISBLANK([1]YC2015!K6),"",[1]YC2015!K6)</f>
        <v>0.93</v>
      </c>
      <c r="L8" s="23">
        <f>IF(ISBLANK([1]YC2015!L6),"",[1]YC2015!L6)</f>
        <v>0.95517774343122097</v>
      </c>
      <c r="M8" s="23">
        <f>IF(ISBLANK([1]YC2015!M6),"",[1]YC2015!M6)</f>
        <v>0.9509803921568627</v>
      </c>
      <c r="N8" s="23">
        <f>IF(ISBLANK([1]YC2015!N6),"",[1]YC2015!N6)</f>
        <v>0.92721979621542938</v>
      </c>
      <c r="O8" s="23">
        <f>IF(ISBLANK([1]YC2015!O6),"",[1]YC2015!O6)</f>
        <v>0.91297468354430378</v>
      </c>
      <c r="P8" s="23">
        <f>IF(ISBLANK([1]YC2015!P6),"",[1]YC2015!P6)</f>
        <v>0.94074074074074077</v>
      </c>
      <c r="Q8" s="23">
        <f>IF(ISBLANK([1]YC2015!Q6),"",[1]YC2015!Q6)</f>
        <v>0.93206521739130432</v>
      </c>
      <c r="R8" s="20" t="str">
        <f>IF(ISBLANK([1]YC2015!R6),"",[1]YC2015!R6)</f>
        <v>Good performance maintained</v>
      </c>
      <c r="S8" s="21" t="str">
        <f>IF(ISBLANK([1]YC2015!S6),"",[1]YC2015!S6)</f>
        <v/>
      </c>
      <c r="T8" s="20" t="str">
        <f>IF(ISBLANK([1]YC2015!T6),"",[1]YC2015!T6)</f>
        <v>Excellent timelines continue to be maintained.  Manchester October performance dipped below 90% for secondt time due to office refurbishment/vacancies.  London December performance 67%. Absence of staff on sick leave.</v>
      </c>
      <c r="U8" s="20" t="str">
        <f>IF(ISBLANK([1]YC2015!U6),"",[1]YC2015!U6)</f>
        <v>Excellent performance. Jarrow and Nottingham achieved over 95% annual average. London achieved stretch target for first time in March</v>
      </c>
    </row>
    <row r="9" spans="1:21" ht="50.1" customHeight="1" x14ac:dyDescent="0.2">
      <c r="A9" s="16" t="s">
        <v>23</v>
      </c>
      <c r="B9" s="24" t="s">
        <v>24</v>
      </c>
      <c r="C9" s="16" t="s">
        <v>14</v>
      </c>
      <c r="D9" s="18" t="s">
        <v>15</v>
      </c>
      <c r="E9" s="18" t="s">
        <v>16</v>
      </c>
      <c r="F9" s="19">
        <f>IF(ISBLANK([1]YC2015!F7),"",[1]YC2015!F7)</f>
        <v>1</v>
      </c>
      <c r="G9" s="19">
        <f>IF(ISBLANK([1]YC2015!G7),"",[1]YC2015!G7)</f>
        <v>0.99565846599131691</v>
      </c>
      <c r="H9" s="19">
        <f>IF(ISBLANK([1]YC2015!H7),"",[1]YC2015!H7)</f>
        <v>0.99355670103092786</v>
      </c>
      <c r="I9" s="19">
        <f>IF(ISBLANK([1]YC2015!I7),"",[1]YC2015!I7)</f>
        <v>0.99</v>
      </c>
      <c r="J9" s="19">
        <f>IF(ISBLANK([1]YC2015!J7),"",[1]YC2015!J7)</f>
        <v>1</v>
      </c>
      <c r="K9" s="19">
        <f>IF(ISBLANK([1]YC2015!K7),"",[1]YC2015!K7)</f>
        <v>1</v>
      </c>
      <c r="L9" s="19">
        <f>IF(ISBLANK([1]YC2015!L7),"",[1]YC2015!L7)</f>
        <v>0.99536321483771251</v>
      </c>
      <c r="M9" s="19">
        <f>IF(ISBLANK([1]YC2015!M7),"",[1]YC2015!M7)</f>
        <v>0.98879551820728295</v>
      </c>
      <c r="N9" s="19">
        <f>IF(ISBLANK([1]YC2015!N7),"",[1]YC2015!N7)</f>
        <v>0.99272197962154296</v>
      </c>
      <c r="O9" s="19">
        <f>IF(ISBLANK([1]YC2015!O7),"",[1]YC2015!O7)</f>
        <v>0.995253164556962</v>
      </c>
      <c r="P9" s="19">
        <f>IF(ISBLANK([1]YC2015!P7),"",[1]YC2015!P7)</f>
        <v>0.98370370370370375</v>
      </c>
      <c r="Q9" s="19">
        <f>IF(ISBLANK([1]YC2015!Q7),"",[1]YC2015!Q7)</f>
        <v>0.99456521739130432</v>
      </c>
      <c r="R9" s="20" t="str">
        <f>IF(ISBLANK([1]YC2015!R7),"",[1]YC2015!R7)</f>
        <v/>
      </c>
      <c r="S9" s="21" t="str">
        <f>IF(ISBLANK([1]YC2015!S7),"",[1]YC2015!S7)</f>
        <v/>
      </c>
      <c r="T9" s="20" t="str">
        <f>IF(ISBLANK([1]YC2015!T7),"",[1]YC2015!T7)</f>
        <v/>
      </c>
      <c r="U9" s="20" t="str">
        <f>IF(ISBLANK([1]YC2015!U7),"",[1]YC2015!U7)</f>
        <v>Excellent performance</v>
      </c>
    </row>
    <row r="10" spans="1:21" ht="50.1" customHeight="1" x14ac:dyDescent="0.2">
      <c r="A10" s="16" t="s">
        <v>25</v>
      </c>
      <c r="B10" s="25" t="s">
        <v>26</v>
      </c>
      <c r="C10" s="18" t="s">
        <v>14</v>
      </c>
      <c r="D10" s="18" t="s">
        <v>15</v>
      </c>
      <c r="E10" s="18" t="s">
        <v>16</v>
      </c>
      <c r="F10" s="19">
        <f>IF(ISBLANK([1]YC2015!F8),"",[1]YC2015!F8)</f>
        <v>1</v>
      </c>
      <c r="G10" s="19">
        <f>IF(ISBLANK([1]YC2015!G8),"",[1]YC2015!G8)</f>
        <v>1</v>
      </c>
      <c r="H10" s="19">
        <f>IF(ISBLANK([1]YC2015!H8),"",[1]YC2015!H8)</f>
        <v>1</v>
      </c>
      <c r="I10" s="19">
        <f>IF(ISBLANK([1]YC2015!I8),"",[1]YC2015!I8)</f>
        <v>1</v>
      </c>
      <c r="J10" s="19" t="str">
        <f>IF(ISBLANK([1]YC2015!J8),"",[1]YC2015!J8)</f>
        <v>None</v>
      </c>
      <c r="K10" s="19">
        <f>IF(ISBLANK([1]YC2015!K8),"",[1]YC2015!K8)</f>
        <v>1</v>
      </c>
      <c r="L10" s="19">
        <f>IF(ISBLANK([1]YC2015!L8),"",[1]YC2015!L8)</f>
        <v>1</v>
      </c>
      <c r="M10" s="19">
        <f>IF(ISBLANK([1]YC2015!M8),"",[1]YC2015!M8)</f>
        <v>1</v>
      </c>
      <c r="N10" s="19">
        <f>IF(ISBLANK([1]YC2015!N8),"",[1]YC2015!N8)</f>
        <v>1</v>
      </c>
      <c r="O10" s="19">
        <f>IF(ISBLANK([1]YC2015!O8),"",[1]YC2015!O8)</f>
        <v>1</v>
      </c>
      <c r="P10" s="19">
        <f>IF(ISBLANK([1]YC2015!P8),"",[1]YC2015!P8)</f>
        <v>1</v>
      </c>
      <c r="Q10" s="19">
        <f>IF(ISBLANK([1]YC2015!Q8),"",[1]YC2015!Q8)</f>
        <v>1</v>
      </c>
      <c r="R10" s="20" t="str">
        <f>IF(ISBLANK([1]YC2015!R8),"",[1]YC2015!R8)</f>
        <v/>
      </c>
      <c r="S10" s="21" t="str">
        <f>IF(ISBLANK([1]YC2015!S8),"",[1]YC2015!S8)</f>
        <v/>
      </c>
      <c r="T10" s="20" t="str">
        <f>IF(ISBLANK([1]YC2015!T8),"",[1]YC2015!T8)</f>
        <v/>
      </c>
      <c r="U10" s="20" t="str">
        <f>IF(ISBLANK([1]YC2015!U8),"",[1]YC2015!U8)</f>
        <v>Excellent performance</v>
      </c>
    </row>
    <row r="11" spans="1:21" ht="50.1" customHeight="1" x14ac:dyDescent="0.2">
      <c r="A11" s="16" t="s">
        <v>27</v>
      </c>
      <c r="B11" s="25" t="s">
        <v>28</v>
      </c>
      <c r="C11" s="18" t="s">
        <v>14</v>
      </c>
      <c r="D11" s="18" t="s">
        <v>15</v>
      </c>
      <c r="E11" s="18" t="s">
        <v>16</v>
      </c>
      <c r="F11" s="23">
        <f>IF(ISBLANK([1]YC2015!F9),"",[1]YC2015!F9)</f>
        <v>1</v>
      </c>
      <c r="G11" s="23">
        <f>IF(ISBLANK([1]YC2015!G9),"",[1]YC2015!G9)</f>
        <v>1</v>
      </c>
      <c r="H11" s="23">
        <f>IF(ISBLANK([1]YC2015!H9),"",[1]YC2015!H9)</f>
        <v>1</v>
      </c>
      <c r="I11" s="23">
        <f>IF(ISBLANK([1]YC2015!I9),"",[1]YC2015!I9)</f>
        <v>1</v>
      </c>
      <c r="J11" s="23">
        <f>IF(ISBLANK([1]YC2015!J9),"",[1]YC2015!J9)</f>
        <v>1</v>
      </c>
      <c r="K11" s="23">
        <f>IF(ISBLANK([1]YC2015!K9),"",[1]YC2015!K9)</f>
        <v>1</v>
      </c>
      <c r="L11" s="23">
        <f>IF(ISBLANK([1]YC2015!L9),"",[1]YC2015!L9)</f>
        <v>1</v>
      </c>
      <c r="M11" s="23">
        <f>IF(ISBLANK([1]YC2015!M9),"",[1]YC2015!M9)</f>
        <v>0.7142857142857143</v>
      </c>
      <c r="N11" s="23">
        <f>IF(ISBLANK([1]YC2015!N9),"",[1]YC2015!N9)</f>
        <v>1</v>
      </c>
      <c r="O11" s="23">
        <f>IF(ISBLANK([1]YC2015!O9),"",[1]YC2015!O9)</f>
        <v>0.8</v>
      </c>
      <c r="P11" s="23">
        <f>IF(ISBLANK([1]YC2015!P9),"",[1]YC2015!P9)</f>
        <v>0.75</v>
      </c>
      <c r="Q11" s="23">
        <f>IF(ISBLANK([1]YC2015!Q9),"",[1]YC2015!Q9)</f>
        <v>0.75</v>
      </c>
      <c r="R11" s="20" t="str">
        <f>IF(ISBLANK([1]YC2015!R9),"",[1]YC2015!R9)</f>
        <v/>
      </c>
      <c r="S11" s="21" t="str">
        <f>IF(ISBLANK([1]YC2015!S9),"",[1]YC2015!S9)</f>
        <v/>
      </c>
      <c r="T11" s="20" t="str">
        <f>IF(ISBLANK([1]YC2015!T9),"",[1]YC2015!T9)</f>
        <v/>
      </c>
      <c r="U11" s="20" t="str">
        <f>IF(ISBLANK([1]YC2015!U9),"",[1]YC2015!U9)</f>
        <v>Arising effects from  unexpected loss of staff/training/audit actions</v>
      </c>
    </row>
    <row r="12" spans="1:21" ht="50.1" customHeight="1" x14ac:dyDescent="0.2">
      <c r="A12" s="16" t="s">
        <v>29</v>
      </c>
      <c r="B12" s="26" t="s">
        <v>30</v>
      </c>
      <c r="C12" s="18" t="s">
        <v>14</v>
      </c>
      <c r="D12" s="18" t="s">
        <v>15</v>
      </c>
      <c r="E12" s="18" t="s">
        <v>16</v>
      </c>
      <c r="F12" s="19">
        <f>IF(ISBLANK([1]YC2015!F10),"",[1]YC2015!F10)</f>
        <v>0.75</v>
      </c>
      <c r="G12" s="19">
        <f>IF(ISBLANK([1]YC2015!G10),"",[1]YC2015!G10)</f>
        <v>0</v>
      </c>
      <c r="H12" s="19">
        <f>IF(ISBLANK([1]YC2015!H10),"",[1]YC2015!H10)</f>
        <v>1</v>
      </c>
      <c r="I12" s="19">
        <f>IF(ISBLANK([1]YC2015!I10),"",[1]YC2015!I10)</f>
        <v>0.75</v>
      </c>
      <c r="J12" s="19">
        <f>IF(ISBLANK([1]YC2015!J10),"",[1]YC2015!J10)</f>
        <v>1</v>
      </c>
      <c r="K12" s="19">
        <f>IF(ISBLANK([1]YC2015!K10),"",[1]YC2015!K10)</f>
        <v>1</v>
      </c>
      <c r="L12" s="19">
        <f>IF(ISBLANK([1]YC2015!L10),"",[1]YC2015!L10)</f>
        <v>1</v>
      </c>
      <c r="M12" s="19">
        <f>IF(ISBLANK([1]YC2015!M10),"",[1]YC2015!M10)</f>
        <v>0</v>
      </c>
      <c r="N12" s="19">
        <f>IF(ISBLANK([1]YC2015!N10),"",[1]YC2015!N10)</f>
        <v>1</v>
      </c>
      <c r="O12" s="19" t="str">
        <f>IF(ISBLANK([1]YC2015!O10),"",[1]YC2015!O10)</f>
        <v>None</v>
      </c>
      <c r="P12" s="19">
        <f>IF(ISBLANK([1]YC2015!P10),"",[1]YC2015!P10)</f>
        <v>0.66666666666666663</v>
      </c>
      <c r="Q12" s="19">
        <f>IF(ISBLANK([1]YC2015!Q10),"",[1]YC2015!Q10)</f>
        <v>1</v>
      </c>
      <c r="R12" s="20" t="str">
        <f>IF(ISBLANK([1]YC2015!R10),"",[1]YC2015!R10)</f>
        <v>Only one PS application was completed in May, unfortunately delay in receiving CAG member responses meant that this did not meet required target. Information in relation to this has since been provided to members (July CAG meeting) and a process established to ensure that responses are followed up in a timely manner.</v>
      </c>
      <c r="S12" s="21" t="str">
        <f>IF(ISBLANK([1]YC2015!S10),"",[1]YC2015!S10)</f>
        <v/>
      </c>
      <c r="T12" s="20" t="str">
        <f>IF(ISBLANK([1]YC2015!T10),"",[1]YC2015!T10)</f>
        <v xml:space="preserve">CAG: 2 PS applications considered at this time. 1 x application  = withdrawn by applicants and considered again in December. 1 x application did not meet KPI due to delayed member review. </v>
      </c>
      <c r="U12" s="20" t="str">
        <f>IF(ISBLANK([1]YC2015!U10),"",[1]YC2015!U10)</f>
        <v>Feb-16 delays were linked to 2 x linked applications. These are due to delays in receiving member responses and repepated requests for clarifications</v>
      </c>
    </row>
    <row r="13" spans="1:21" ht="50.1" customHeight="1" x14ac:dyDescent="0.2">
      <c r="A13" s="16" t="s">
        <v>31</v>
      </c>
      <c r="B13" s="27" t="s">
        <v>32</v>
      </c>
      <c r="C13" s="18" t="s">
        <v>14</v>
      </c>
      <c r="D13" s="18" t="s">
        <v>15</v>
      </c>
      <c r="E13" s="18" t="s">
        <v>16</v>
      </c>
      <c r="F13" s="19">
        <f>IF(ISBLANK([1]YC2015!F11),"",[1]YC2015!F11)</f>
        <v>0.5</v>
      </c>
      <c r="G13" s="19">
        <f>IF(ISBLANK([1]YC2015!G11),"",[1]YC2015!G11)</f>
        <v>0.83333333333333337</v>
      </c>
      <c r="H13" s="19">
        <f>IF(ISBLANK([1]YC2015!H11),"",[1]YC2015!H11)</f>
        <v>0.88888888888888884</v>
      </c>
      <c r="I13" s="19">
        <f>IF(ISBLANK([1]YC2015!I11),"",[1]YC2015!I11)</f>
        <v>1</v>
      </c>
      <c r="J13" s="19">
        <f>IF(ISBLANK([1]YC2015!J11),"",[1]YC2015!J11)</f>
        <v>1</v>
      </c>
      <c r="K13" s="19">
        <f>IF(ISBLANK([1]YC2015!K11),"",[1]YC2015!K11)</f>
        <v>1</v>
      </c>
      <c r="L13" s="19">
        <f>IF(ISBLANK([1]YC2015!L11),"",[1]YC2015!L11)</f>
        <v>0</v>
      </c>
      <c r="M13" s="19">
        <f>IF(ISBLANK([1]YC2015!M11),"",[1]YC2015!M11)</f>
        <v>0</v>
      </c>
      <c r="N13" s="19">
        <f>IF(ISBLANK([1]YC2015!N11),"",[1]YC2015!N11)</f>
        <v>0</v>
      </c>
      <c r="O13" s="19">
        <f>IF(ISBLANK([1]YC2015!O11),"",[1]YC2015!O11)</f>
        <v>0</v>
      </c>
      <c r="P13" s="19">
        <f>IF(ISBLANK([1]YC2015!P11),"",[1]YC2015!P11)</f>
        <v>0</v>
      </c>
      <c r="Q13" s="19" t="str">
        <f>IF(ISBLANK([1]YC2015!Q11),"",[1]YC2015!Q11)</f>
        <v>None</v>
      </c>
      <c r="R13" s="20" t="str">
        <f>IF(ISBLANK([1]YC2015!R11),"",[1]YC2015!R11)</f>
        <v>Improvements in the amendment process including the introduction of a standard amendment request form and logging system are reflected within the KPI improvements across the quarter</v>
      </c>
      <c r="S13" s="21" t="str">
        <f>IF(ISBLANK([1]YC2015!S11),"",[1]YC2015!S11)</f>
        <v/>
      </c>
      <c r="T13" s="20" t="str">
        <f>IF(ISBLANK([1]YC2015!T11),"",[1]YC2015!T11)</f>
        <v>No amendments were completed during this time;  due to staff resourcing  issues which meant that focus had to be on applications coming to CAG.
Note: Staffing resource issue has now been addressed</v>
      </c>
      <c r="U13" s="20" t="str">
        <f>IF(ISBLANK([1]YC2015!U11),"",[1]YC2015!U11)</f>
        <v>Concerns remain regarding CAG data quality - particularly pertaining to Amendments. Activity commenced April 2016 to assess specific amendments in bulk in conjunction with  CAG members</v>
      </c>
    </row>
    <row r="14" spans="1:21" ht="50.1" customHeight="1" x14ac:dyDescent="0.2">
      <c r="A14" s="16" t="s">
        <v>33</v>
      </c>
      <c r="B14" s="26" t="s">
        <v>34</v>
      </c>
      <c r="C14" s="18" t="s">
        <v>14</v>
      </c>
      <c r="D14" s="18" t="s">
        <v>15</v>
      </c>
      <c r="E14" s="18" t="s">
        <v>35</v>
      </c>
      <c r="F14" s="16">
        <f>IF(ISBLANK([2]JK!F3),"",[2]JK!F3)</f>
        <v>3</v>
      </c>
      <c r="G14" s="16">
        <f>IF(ISBLANK([2]JK!G3),"",[2]JK!G3)</f>
        <v>3</v>
      </c>
      <c r="H14" s="16">
        <f>IF(ISBLANK([2]JK!H3),"",[2]JK!H3)</f>
        <v>3</v>
      </c>
      <c r="I14" s="16">
        <f>IF(ISBLANK([2]JK!I3),"",[2]JK!I3)</f>
        <v>3</v>
      </c>
      <c r="J14" s="16">
        <f>IF(ISBLANK([2]JK!J3),"",[2]JK!J3)</f>
        <v>3</v>
      </c>
      <c r="K14" s="16">
        <f>IF(ISBLANK([2]JK!K3),"",[2]JK!K3)</f>
        <v>3</v>
      </c>
      <c r="L14" s="16">
        <f>IF(ISBLANK([2]JK!L3),"",[2]JK!L3)</f>
        <v>3</v>
      </c>
      <c r="M14" s="16">
        <f>IF(ISBLANK([2]JK!M3),"",[2]JK!M3)</f>
        <v>3</v>
      </c>
      <c r="N14" s="16">
        <f>IF(ISBLANK([2]JK!N3),"",[2]JK!N3)</f>
        <v>3</v>
      </c>
      <c r="O14" s="16">
        <f>IF(ISBLANK([2]JK!O3),"",[2]JK!O3)</f>
        <v>3</v>
      </c>
      <c r="P14" s="16">
        <f>IF(ISBLANK([2]JK!P3),"",[2]JK!P3)</f>
        <v>3</v>
      </c>
      <c r="Q14" s="16">
        <f>IF(ISBLANK([2]JK!Q3),"",[2]JK!Q3)</f>
        <v>3</v>
      </c>
      <c r="R14" s="20" t="str">
        <f>IF(ISBLANK([2]JK!R3),"",[2]JK!R3)</f>
        <v>only 1 compliant received ,  main  part of the complinat is against the research team , still being investigated, unlikely that there will be anything found against the REC .</v>
      </c>
      <c r="S14" s="21" t="str">
        <f>IF(ISBLANK([2]JK!S3),"",[2]JK!S3)</f>
        <v>None received</v>
      </c>
      <c r="T14" s="20" t="str">
        <f>IF(ISBLANK([2]JK!T3),"",[2]JK!T3)</f>
        <v xml:space="preserve">2  complaints. 1 related to member conduct , managered in line with member management process (REC subsequently suspended pending closure). 1 related to information and advice provided during the booking process and that applications were treated differently ,  web-site changed, advice and support  provided  and MCA toolkit chnage planned </v>
      </c>
      <c r="U14" s="20" t="str">
        <f>IF(ISBLANK([2]JK!U3),"",[2]JK!U3)</f>
        <v>1  complaint received related to  booking process and information avilable on the web-site, subsequent  further concern raised by the complainant related to the review of MCA  study. Infomration on the web-site revised, booking information up-dated.  Support provided with regard  to the study (expert advice sought )</v>
      </c>
    </row>
    <row r="15" spans="1:21" s="15" customFormat="1" ht="50.1" customHeight="1" x14ac:dyDescent="0.2">
      <c r="A15" s="28" t="s">
        <v>36</v>
      </c>
      <c r="B15" s="11" t="s">
        <v>37</v>
      </c>
      <c r="C15" s="12"/>
      <c r="D15" s="12"/>
      <c r="E15" s="12"/>
      <c r="F15" s="29"/>
      <c r="G15" s="29"/>
      <c r="H15" s="29"/>
      <c r="I15" s="29"/>
      <c r="J15" s="29"/>
      <c r="K15" s="29"/>
      <c r="L15" s="29"/>
      <c r="M15" s="29"/>
      <c r="N15" s="29"/>
      <c r="O15" s="29"/>
      <c r="P15" s="29"/>
      <c r="Q15" s="29"/>
      <c r="R15" s="30"/>
      <c r="S15" s="31"/>
      <c r="T15" s="31"/>
      <c r="U15" s="30"/>
    </row>
    <row r="16" spans="1:21" ht="50.1" customHeight="1" x14ac:dyDescent="0.2">
      <c r="A16" s="18" t="s">
        <v>38</v>
      </c>
      <c r="B16" s="190" t="s">
        <v>247</v>
      </c>
      <c r="C16" s="32" t="s">
        <v>39</v>
      </c>
      <c r="D16" s="33" t="s">
        <v>40</v>
      </c>
      <c r="E16" s="18" t="s">
        <v>16</v>
      </c>
      <c r="F16" s="34"/>
      <c r="G16" s="34"/>
      <c r="H16" s="19">
        <f>IF(ISBLANK([3]TS!H3),"",[3]TS!H3)</f>
        <v>1</v>
      </c>
      <c r="I16" s="34"/>
      <c r="J16" s="34"/>
      <c r="K16" s="35">
        <f>IF(ISBLANK([3]TS!K3),"",[3]TS!K3)</f>
        <v>1</v>
      </c>
      <c r="L16" s="34"/>
      <c r="M16" s="34"/>
      <c r="N16" s="35">
        <f>IF(ISBLANK([3]TS!N3),"",[3]TS!N3)</f>
        <v>0.75</v>
      </c>
      <c r="O16" s="34"/>
      <c r="P16" s="34"/>
      <c r="Q16" s="36">
        <f>IF(ISBLANK([3]TS!Q3),"",[3]TS!Q3)</f>
        <v>1</v>
      </c>
      <c r="R16" s="20" t="str">
        <f>IF(ISBLANK([3]TS!R3),"",[3]TS!R3)</f>
        <v/>
      </c>
      <c r="S16" s="20" t="str">
        <f>IF(ISBLANK([3]TS!S3),"",[3]TS!S3)</f>
        <v/>
      </c>
      <c r="T16" s="20" t="str">
        <f>IF(ISBLANK([3]TS!T3),"",[3]TS!T3)</f>
        <v>One REC submitted one day late, all other submissions were on time (3 of 4)</v>
      </c>
      <c r="U16" s="20" t="str">
        <f>IF(ISBLANK([3]TS!U3),"",[3]TS!U3)</f>
        <v>All completed on time</v>
      </c>
    </row>
    <row r="17" spans="1:22" ht="50.1" customHeight="1" x14ac:dyDescent="0.2">
      <c r="A17" s="18" t="s">
        <v>41</v>
      </c>
      <c r="B17" s="188" t="s">
        <v>246</v>
      </c>
      <c r="C17" s="32" t="s">
        <v>39</v>
      </c>
      <c r="D17" s="33" t="s">
        <v>40</v>
      </c>
      <c r="E17" s="18" t="s">
        <v>16</v>
      </c>
      <c r="F17" s="34"/>
      <c r="G17" s="34"/>
      <c r="H17" s="19">
        <f>IF(ISBLANK([3]TS!H4),"",[3]TS!H4)</f>
        <v>7.0000000000000007E-2</v>
      </c>
      <c r="I17" s="34"/>
      <c r="J17" s="34"/>
      <c r="K17" s="37">
        <f>IF(ISBLANK([3]TS!K4),"",[3]TS!K4)</f>
        <v>0.5</v>
      </c>
      <c r="L17" s="34"/>
      <c r="M17" s="34"/>
      <c r="N17" s="37">
        <f>IF(ISBLANK([3]TS!N4),"",[3]TS!N4)</f>
        <v>0.39</v>
      </c>
      <c r="O17" s="34"/>
      <c r="P17" s="34"/>
      <c r="Q17" s="38">
        <f>IF(ISBLANK([3]TS!Q4),"",[3]TS!Q4)</f>
        <v>0.56999999999999995</v>
      </c>
      <c r="R17" s="20" t="str">
        <f>IF(ISBLANK([3]TS!R4),"",[3]TS!R4)</f>
        <v xml:space="preserve">EMT have taken the action to ensure action plans are prioritised - This will continue to be an area of high focus. 
</v>
      </c>
      <c r="S17" s="20" t="str">
        <f>IF(ISBLANK([3]TS!S4),"",[3]TS!S4)</f>
        <v>As at Oct '15, 66% of plans due Q1 are now complete.</v>
      </c>
      <c r="T17" s="20" t="str">
        <f>IF(ISBLANK([3]TS!T4),"",[3]TS!T4)</f>
        <v>39% in Q3 represents 7 of 18 action plans due. Moving forward action plans will indicate the risk to the organisation and separately to ISO Certification
A further three plans were complete late (as at 14 Jan) with percentage complete now at 56%</v>
      </c>
      <c r="U17" s="20" t="str">
        <f>IF(ISBLANK([3]TS!U4),"",[3]TS!U4)</f>
        <v>Monitoring of outstanding audit action plans continues, noting the distinction between an outstanding QA action plan and any links to operational risk.</v>
      </c>
    </row>
    <row r="18" spans="1:22" ht="50.1" customHeight="1" x14ac:dyDescent="0.2">
      <c r="A18" s="18" t="s">
        <v>42</v>
      </c>
      <c r="B18" s="189" t="s">
        <v>245</v>
      </c>
      <c r="C18" s="39" t="s">
        <v>14</v>
      </c>
      <c r="D18" s="40" t="s">
        <v>40</v>
      </c>
      <c r="E18" s="18" t="s">
        <v>16</v>
      </c>
      <c r="F18" s="34"/>
      <c r="G18" s="34"/>
      <c r="H18" s="19">
        <f>IF(ISBLANK([2]JK!H4),"",[2]JK!H4)</f>
        <v>1</v>
      </c>
      <c r="I18" s="34"/>
      <c r="J18" s="34"/>
      <c r="K18" s="41">
        <f>IF(ISBLANK([2]JK!K4),"",[2]JK!K4)</f>
        <v>1</v>
      </c>
      <c r="L18" s="34"/>
      <c r="M18" s="34"/>
      <c r="N18" s="41">
        <f>IF(ISBLANK([2]JK!N4),"",[2]JK!N4)</f>
        <v>1</v>
      </c>
      <c r="O18" s="34"/>
      <c r="P18" s="34"/>
      <c r="Q18" s="42">
        <f>IF(ISBLANK([2]JK!Q4),"",[2]JK!Q4)</f>
        <v>1</v>
      </c>
      <c r="R18" s="20" t="str">
        <f>IF(ISBLANK([2]JK!R4),"",[2]JK!R4)</f>
        <v>7 audits completed in the reporting period, all achieved full accreditaion/full accrediation  with conditions.</v>
      </c>
      <c r="S18" s="20" t="str">
        <f>IF(ISBLANK([2]JK!S4),"",[2]JK!S4)</f>
        <v>3  audits completed , 2 full acceediation, 1 provisional</v>
      </c>
      <c r="T18" s="20" t="str">
        <f>IF(ISBLANK([2]JK!T4),"",[2]JK!T4)</f>
        <v>There were 8 audits  undertaken during the reporting period, 6 full accrediation, 1  accreditation with conditions and 1 provisional accreditation</v>
      </c>
      <c r="U18" s="20" t="str">
        <f>IF(ISBLANK([2]JK!U4),"",[2]JK!U4)</f>
        <v>2 audits  undertaken , one received full accreditation at first review, the other  provisional accreditation so targt achieved</v>
      </c>
    </row>
    <row r="19" spans="1:22" s="15" customFormat="1" ht="50.1" customHeight="1" x14ac:dyDescent="0.2">
      <c r="A19" s="28" t="s">
        <v>44</v>
      </c>
      <c r="B19" s="11" t="s">
        <v>45</v>
      </c>
      <c r="C19" s="12"/>
      <c r="D19" s="12"/>
      <c r="E19" s="12"/>
      <c r="F19" s="176"/>
      <c r="G19" s="176"/>
      <c r="H19" s="176"/>
      <c r="I19" s="176"/>
      <c r="J19" s="176"/>
      <c r="K19" s="176"/>
      <c r="L19" s="29"/>
      <c r="M19" s="29"/>
      <c r="N19" s="29"/>
      <c r="O19" s="29"/>
      <c r="P19" s="29"/>
      <c r="Q19" s="29"/>
      <c r="R19" s="30"/>
      <c r="S19" s="31"/>
      <c r="T19" s="31"/>
      <c r="U19" s="30"/>
    </row>
    <row r="20" spans="1:22" ht="50.1" customHeight="1" x14ac:dyDescent="0.2">
      <c r="A20" s="43" t="s">
        <v>46</v>
      </c>
      <c r="B20" s="27" t="s">
        <v>47</v>
      </c>
      <c r="C20" s="43" t="s">
        <v>14</v>
      </c>
      <c r="D20" s="44" t="s">
        <v>15</v>
      </c>
      <c r="E20" s="44" t="s">
        <v>16</v>
      </c>
      <c r="F20" s="19">
        <f>IF(ISBLANK([2]JK!F5),"",[2]JK!F5)</f>
        <v>1</v>
      </c>
      <c r="G20" s="19">
        <f>IF(ISBLANK([2]JK!G5),"",[2]JK!G5)</f>
        <v>1</v>
      </c>
      <c r="H20" s="19">
        <f>IF(ISBLANK([2]JK!H5),"",[2]JK!H5)</f>
        <v>1</v>
      </c>
      <c r="I20" s="19">
        <f>IF(ISBLANK([2]JK!I5),"",[2]JK!I5)</f>
        <v>1</v>
      </c>
      <c r="J20" s="19">
        <f>IF(ISBLANK([2]JK!J5),"",[2]JK!J5)</f>
        <v>1</v>
      </c>
      <c r="K20" s="19">
        <f>IF(ISBLANK([2]JK!K5),"",[2]JK!K5)</f>
        <v>1</v>
      </c>
      <c r="L20" s="19">
        <f>IF(ISBLANK([2]JK!L5),"",[2]JK!L5)</f>
        <v>1</v>
      </c>
      <c r="M20" s="19">
        <f>IF(ISBLANK([2]JK!M5),"",[2]JK!M5)</f>
        <v>1</v>
      </c>
      <c r="N20" s="19">
        <f>IF(ISBLANK([2]JK!N5),"",[2]JK!N5)</f>
        <v>1</v>
      </c>
      <c r="O20" s="19">
        <f>IF(ISBLANK([2]JK!O5),"",[2]JK!O5)</f>
        <v>1</v>
      </c>
      <c r="P20" s="19">
        <f>IF(ISBLANK([2]JK!P5),"",[2]JK!P5)</f>
        <v>1</v>
      </c>
      <c r="Q20" s="19">
        <f>IF(ISBLANK([2]JK!Q5),"",[2]JK!Q5)</f>
        <v>1</v>
      </c>
      <c r="R20" s="20" t="str">
        <f>IF(ISBLANK([2]JK!R5),"",[2]JK!R5)</f>
        <v/>
      </c>
      <c r="S20" s="21" t="str">
        <f>IF(ISBLANK([2]JK!S5),"",[2]JK!S5)</f>
        <v>There was an issue with DXW for a periuod in September  when the RS were not imported from HARP to the website. This is now resolved</v>
      </c>
      <c r="T20" s="20" t="str">
        <f>IF(ISBLANK([2]JK!T5),"",[2]JK!T5)</f>
        <v/>
      </c>
      <c r="U20" s="20" t="str">
        <f>IF(ISBLANK([2]JK!U5),"",[2]JK!U5)</f>
        <v/>
      </c>
    </row>
    <row r="21" spans="1:22" ht="50.1" customHeight="1" x14ac:dyDescent="0.2">
      <c r="A21" s="43" t="s">
        <v>48</v>
      </c>
      <c r="B21" s="187" t="s">
        <v>257</v>
      </c>
      <c r="C21" s="43" t="s">
        <v>14</v>
      </c>
      <c r="D21" s="44" t="s">
        <v>15</v>
      </c>
      <c r="E21" s="44" t="s">
        <v>50</v>
      </c>
      <c r="F21" s="16">
        <f>IF(ISBLANK([2]JK!F6),"",[2]JK!F6)</f>
        <v>1</v>
      </c>
      <c r="G21" s="16">
        <f>IF(ISBLANK([2]JK!G6),"",[2]JK!G6)</f>
        <v>1</v>
      </c>
      <c r="H21" s="16">
        <f>IF(ISBLANK([2]JK!H6),"",[2]JK!H6)</f>
        <v>3</v>
      </c>
      <c r="I21" s="16">
        <v>3</v>
      </c>
      <c r="J21" s="16">
        <v>5</v>
      </c>
      <c r="K21" s="16">
        <v>4</v>
      </c>
      <c r="L21" s="16">
        <f>IF(ISBLANK([2]JK!L6),"",[2]JK!L6)</f>
        <v>8</v>
      </c>
      <c r="M21" s="16">
        <f>IF(ISBLANK([2]JK!M6),"",[2]JK!M6)</f>
        <v>7</v>
      </c>
      <c r="N21" s="16">
        <f>IF(ISBLANK([2]JK!N6),"",[2]JK!N6)</f>
        <v>4</v>
      </c>
      <c r="O21" s="16">
        <f>IF(ISBLANK([2]JK!O6),"",[2]JK!O6)</f>
        <v>5</v>
      </c>
      <c r="P21" s="16">
        <f>IF(ISBLANK([2]JK!P6),"",[2]JK!P6)</f>
        <v>2</v>
      </c>
      <c r="Q21" s="16">
        <f>IF(ISBLANK([2]JK!Q6),"",[2]JK!Q6)</f>
        <v>4</v>
      </c>
      <c r="R21" s="20" t="str">
        <f>IF(ISBLANK([2]JK!R6),"",[2]JK!R6)</f>
        <v/>
      </c>
      <c r="S21" s="21" t="str">
        <f>IF(ISBLANK([2]JK!S6),"",[2]JK!S6)</f>
        <v/>
      </c>
      <c r="T21" s="20" t="str">
        <f>IF(ISBLANK([2]JK!T6),"",[2]JK!T6)</f>
        <v>‘The number of requests for deferral of both clinical trial registration and full entry of the research summary on the HRA website continues to be low.’</v>
      </c>
      <c r="U21" s="20" t="str">
        <f>IF(ISBLANK([2]JK!U6),"",[2]JK!U6)</f>
        <v/>
      </c>
    </row>
    <row r="22" spans="1:22" ht="50.1" customHeight="1" x14ac:dyDescent="0.2">
      <c r="A22" s="43" t="s">
        <v>51</v>
      </c>
      <c r="B22" s="187" t="s">
        <v>258</v>
      </c>
      <c r="C22" s="43" t="s">
        <v>53</v>
      </c>
      <c r="D22" s="44" t="s">
        <v>15</v>
      </c>
      <c r="E22" s="44" t="s">
        <v>50</v>
      </c>
      <c r="F22" s="16">
        <f>IF(ISBLANK([3]TS!F5),"",[3]TS!F5)</f>
        <v>1</v>
      </c>
      <c r="G22" s="16">
        <f>IF(ISBLANK([3]TS!G5),"",[3]TS!G5)</f>
        <v>1</v>
      </c>
      <c r="H22" s="16">
        <f>IF(ISBLANK([3]TS!H5),"",[3]TS!H5)</f>
        <v>3</v>
      </c>
      <c r="I22" s="16">
        <f>IF(ISBLANK([3]TS!I5),"",[3]TS!I5)</f>
        <v>3</v>
      </c>
      <c r="J22" s="16">
        <v>5</v>
      </c>
      <c r="K22" s="16">
        <v>4</v>
      </c>
      <c r="L22" s="16">
        <f>IF(ISBLANK([3]TS!L5),"",[3]TS!L5)</f>
        <v>7</v>
      </c>
      <c r="M22" s="16">
        <f>IF(ISBLANK([3]TS!M5),"",[3]TS!M5)</f>
        <v>6</v>
      </c>
      <c r="N22" s="16">
        <f>IF(ISBLANK([3]TS!N5),"",[3]TS!N5)</f>
        <v>3</v>
      </c>
      <c r="O22" s="16">
        <f>IF(ISBLANK([3]TS!O5),"",[3]TS!O5)</f>
        <v>6</v>
      </c>
      <c r="P22" s="16">
        <f>IF(ISBLANK([3]TS!P5),"",[3]TS!P5)</f>
        <v>1</v>
      </c>
      <c r="Q22" s="16">
        <f>IF(ISBLANK([3]TS!Q5),"",[3]TS!Q5)</f>
        <v>4</v>
      </c>
      <c r="R22" s="20" t="str">
        <f>IF(ISBLANK([3]TS!R5),"",[3]TS!R5)</f>
        <v/>
      </c>
      <c r="S22" s="21" t="str">
        <f>IF(ISBLANK([3]TS!S5),"",[3]TS!S5)</f>
        <v/>
      </c>
      <c r="T22" s="20" t="str">
        <f>IF(ISBLANK([3]TS!T5),"",[3]TS!T5)</f>
        <v>The number of requests for deferral of both clinical trial registration and full entry of the research summary on the HRA website continues to be low.</v>
      </c>
      <c r="U22" s="20" t="str">
        <f>IF(ISBLANK([3]TS!U5),"",[3]TS!U5)</f>
        <v>The number of requests for deferral of both clinical trial registration and full entry of the research summary on the HRA website continues to be low.</v>
      </c>
    </row>
    <row r="23" spans="1:22" ht="50.1" customHeight="1" x14ac:dyDescent="0.2">
      <c r="A23" s="43" t="s">
        <v>54</v>
      </c>
      <c r="B23" s="27" t="s">
        <v>55</v>
      </c>
      <c r="C23" s="43" t="s">
        <v>53</v>
      </c>
      <c r="D23" s="44" t="s">
        <v>15</v>
      </c>
      <c r="E23" s="44" t="s">
        <v>16</v>
      </c>
      <c r="F23" s="45"/>
      <c r="G23" s="45"/>
      <c r="H23" s="45"/>
      <c r="I23" s="45"/>
      <c r="J23" s="45"/>
      <c r="K23" s="45" t="str">
        <f>IF(ISBLANK([3]TS!K6),"",[3]TS!K6)</f>
        <v/>
      </c>
      <c r="L23" s="45" t="str">
        <f>IF(ISBLANK([3]TS!L6),"",[3]TS!L6)</f>
        <v/>
      </c>
      <c r="M23" s="45" t="str">
        <f>IF(ISBLANK([3]TS!M6),"",[3]TS!M6)</f>
        <v/>
      </c>
      <c r="N23" s="45" t="str">
        <f>IF(ISBLANK([3]TS!N6),"",[3]TS!N6)</f>
        <v/>
      </c>
      <c r="O23" s="45" t="str">
        <f>IF(ISBLANK([3]TS!O6),"",[3]TS!O6)</f>
        <v/>
      </c>
      <c r="P23" s="45" t="str">
        <f>IF(ISBLANK([3]TS!P6),"",[3]TS!P6)</f>
        <v/>
      </c>
      <c r="Q23" s="45" t="str">
        <f>IF(ISBLANK([3]TS!Q6),"",[3]TS!Q6)</f>
        <v/>
      </c>
      <c r="R23" s="20" t="str">
        <f>IF(ISBLANK([3]TS!R6),"",[3]TS!R6)</f>
        <v/>
      </c>
      <c r="S23" s="21" t="str">
        <f>IF(ISBLANK([3]TS!S6),"",[3]TS!S6)</f>
        <v/>
      </c>
      <c r="T23" s="20" t="str">
        <f>IF(ISBLANK([3]TS!T6),"",[3]TS!T6)</f>
        <v>An initial Clinical Trial Audit Report was reviewed by the Board in September ’15. A further report will follow in due course.</v>
      </c>
      <c r="U23" s="20" t="str">
        <f>IF(ISBLANK([3]TS!U6),"",[3]TS!U6)</f>
        <v>A follow-up report is being drafted and will be forwarded to EMT</v>
      </c>
    </row>
    <row r="24" spans="1:22" s="15" customFormat="1" ht="50.1" customHeight="1" x14ac:dyDescent="0.2">
      <c r="A24" s="28" t="s">
        <v>56</v>
      </c>
      <c r="B24" s="11" t="s">
        <v>57</v>
      </c>
      <c r="C24" s="12"/>
      <c r="D24" s="12"/>
      <c r="E24" s="12"/>
      <c r="F24" s="29"/>
      <c r="G24" s="29"/>
      <c r="H24" s="29"/>
      <c r="I24" s="29"/>
      <c r="J24" s="29"/>
      <c r="K24" s="29"/>
      <c r="L24" s="177"/>
      <c r="M24" s="177"/>
      <c r="N24" s="177"/>
      <c r="O24" s="177"/>
      <c r="P24" s="177"/>
      <c r="Q24" s="177"/>
      <c r="R24" s="30"/>
      <c r="S24" s="31"/>
      <c r="T24" s="31"/>
      <c r="U24" s="30"/>
    </row>
    <row r="25" spans="1:22" ht="50.1" customHeight="1" x14ac:dyDescent="0.2">
      <c r="A25" s="18" t="s">
        <v>58</v>
      </c>
      <c r="B25" s="27" t="s">
        <v>59</v>
      </c>
      <c r="C25" s="18" t="s">
        <v>60</v>
      </c>
      <c r="D25" s="18" t="s">
        <v>15</v>
      </c>
      <c r="E25" s="18" t="s">
        <v>16</v>
      </c>
      <c r="F25" s="46">
        <f>IF(ISBLANK([4]JM!F3),"",[4]JM!F3)</f>
        <v>0.999</v>
      </c>
      <c r="G25" s="46">
        <f>IF(ISBLANK([4]JM!G3),"",[4]JM!G3)</f>
        <v>0.999</v>
      </c>
      <c r="H25" s="46">
        <f>IF(ISBLANK([4]JM!H3),"",[4]JM!H3)</f>
        <v>0.999</v>
      </c>
      <c r="I25" s="46">
        <f>IF(ISBLANK([4]JM!I3),"",[4]JM!I3)</f>
        <v>0.999</v>
      </c>
      <c r="J25" s="46">
        <f>IF(ISBLANK([4]JM!J3),"",[4]JM!J3)</f>
        <v>0.999</v>
      </c>
      <c r="K25" s="46">
        <f>IF(ISBLANK([4]JM!K3),"",[4]JM!K3)</f>
        <v>0.999</v>
      </c>
      <c r="L25" s="19">
        <f>IF(ISBLANK([4]JM!L3),"",[4]JM!L3)</f>
        <v>0.999</v>
      </c>
      <c r="M25" s="19">
        <f>IF(ISBLANK([4]JM!M3),"",[4]JM!M3)</f>
        <v>0.998</v>
      </c>
      <c r="N25" s="19">
        <f>IF(ISBLANK([4]JM!N3),"",[4]JM!N3)</f>
        <v>0.999</v>
      </c>
      <c r="O25" s="46">
        <v>0.999</v>
      </c>
      <c r="P25" s="46">
        <v>0.999</v>
      </c>
      <c r="Q25" s="46">
        <v>0.999</v>
      </c>
      <c r="R25" s="20" t="str">
        <f>IF(ISBLANK([4]JM!R3),"",[4]JM!R3)</f>
        <v/>
      </c>
      <c r="S25" s="21" t="str">
        <f>IF(ISBLANK([4]JM!S3),"",[4]JM!S3)</f>
        <v/>
      </c>
      <c r="T25" s="20" t="str">
        <f>IF(ISBLANK([4]JM!T3),"",[4]JM!T3)</f>
        <v/>
      </c>
      <c r="U25" s="20" t="str">
        <f>IF(ISBLANK([4]JM!U3),"",[4]JM!U3)</f>
        <v/>
      </c>
    </row>
    <row r="26" spans="1:22" ht="50.1" customHeight="1" x14ac:dyDescent="0.2">
      <c r="A26" s="18" t="s">
        <v>61</v>
      </c>
      <c r="B26" s="27" t="s">
        <v>62</v>
      </c>
      <c r="C26" s="18" t="s">
        <v>60</v>
      </c>
      <c r="D26" s="18" t="s">
        <v>15</v>
      </c>
      <c r="E26" s="18" t="s">
        <v>16</v>
      </c>
      <c r="F26" s="46">
        <f>IF(ISBLANK([4]JM!F4),"",[4]JM!F4)</f>
        <v>0.999</v>
      </c>
      <c r="G26" s="46">
        <f>IF(ISBLANK([4]JM!G4),"",[4]JM!G4)</f>
        <v>0.999</v>
      </c>
      <c r="H26" s="46">
        <f>IF(ISBLANK([4]JM!H4),"",[4]JM!H4)</f>
        <v>0.999</v>
      </c>
      <c r="I26" s="46">
        <f>IF(ISBLANK([4]JM!I4),"",[4]JM!I4)</f>
        <v>0.999</v>
      </c>
      <c r="J26" s="46">
        <f>IF(ISBLANK([4]JM!J4),"",[4]JM!J4)</f>
        <v>0.999</v>
      </c>
      <c r="K26" s="46">
        <f>IF(ISBLANK([4]JM!K4),"",[4]JM!K4)</f>
        <v>0.999</v>
      </c>
      <c r="L26" s="19">
        <f>IF(ISBLANK([4]JM!L4),"",[4]JM!L4)</f>
        <v>0.999</v>
      </c>
      <c r="M26" s="19">
        <f>IF(ISBLANK([4]JM!M4),"",[4]JM!M4)</f>
        <v>0.998</v>
      </c>
      <c r="N26" s="19">
        <f>IF(ISBLANK([4]JM!N4),"",[4]JM!N4)</f>
        <v>0.999</v>
      </c>
      <c r="O26" s="46">
        <v>0.999</v>
      </c>
      <c r="P26" s="46">
        <v>0.999</v>
      </c>
      <c r="Q26" s="46">
        <v>0.999</v>
      </c>
      <c r="R26" s="20" t="str">
        <f>IF(ISBLANK([4]JM!R4),"",[4]JM!R4)</f>
        <v/>
      </c>
      <c r="S26" s="20" t="str">
        <f>IF(ISBLANK([4]JM!S4),"",[4]JM!S4)</f>
        <v/>
      </c>
      <c r="T26" s="20" t="str">
        <f>IF(ISBLANK([4]JM!T4),"",[4]JM!T4)</f>
        <v/>
      </c>
      <c r="U26" s="20" t="str">
        <f>IF(ISBLANK([4]JM!U4),"",[4]JM!U4)</f>
        <v/>
      </c>
    </row>
    <row r="27" spans="1:22" ht="50.1" customHeight="1" x14ac:dyDescent="0.2">
      <c r="A27" s="18" t="s">
        <v>63</v>
      </c>
      <c r="B27" s="27" t="s">
        <v>64</v>
      </c>
      <c r="C27" s="18" t="s">
        <v>65</v>
      </c>
      <c r="D27" s="18" t="s">
        <v>15</v>
      </c>
      <c r="E27" s="18" t="s">
        <v>16</v>
      </c>
      <c r="F27" s="19">
        <f>IF(ISBLANK([5]IC!F3),"",[5]IC!F3)</f>
        <v>1</v>
      </c>
      <c r="G27" s="19">
        <f>IF(ISBLANK([5]IC!G3),"",[5]IC!G3)</f>
        <v>1</v>
      </c>
      <c r="H27" s="19">
        <f>IF(ISBLANK([5]IC!H3),"",[5]IC!H3)</f>
        <v>1</v>
      </c>
      <c r="I27" s="19">
        <f>IF(ISBLANK([5]IC!I3),"",[5]IC!I3)</f>
        <v>1</v>
      </c>
      <c r="J27" s="19">
        <f>IF(ISBLANK([5]IC!J3),"",[5]IC!J3)</f>
        <v>1</v>
      </c>
      <c r="K27" s="19">
        <f>IF(ISBLANK([5]IC!K3),"",[5]IC!K3)</f>
        <v>1</v>
      </c>
      <c r="L27" s="19">
        <f>IF(ISBLANK([5]IC!L3),"",[5]IC!L3)</f>
        <v>1</v>
      </c>
      <c r="M27" s="19">
        <f>IF(ISBLANK([5]IC!M3),"",[5]IC!M3)</f>
        <v>1</v>
      </c>
      <c r="N27" s="19">
        <f>IF(ISBLANK([5]IC!N3),"",[5]IC!N3)</f>
        <v>1</v>
      </c>
      <c r="O27" s="19">
        <v>1</v>
      </c>
      <c r="P27" s="19">
        <v>1</v>
      </c>
      <c r="Q27" s="19">
        <v>1</v>
      </c>
      <c r="R27" s="20" t="str">
        <f>IF(ISBLANK([5]IC!R3),"",[5]IC!R3)</f>
        <v/>
      </c>
      <c r="S27" s="21" t="str">
        <f>IF(ISBLANK([5]IC!S3),"",[5]IC!S3)</f>
        <v/>
      </c>
      <c r="T27" s="20" t="str">
        <f>IF(ISBLANK([5]IC!T3),"",[5]IC!T3)</f>
        <v/>
      </c>
      <c r="U27" s="20" t="str">
        <f>IF(ISBLANK([5]IC!U3),"",[5]IC!U3)</f>
        <v/>
      </c>
    </row>
    <row r="28" spans="1:22" ht="50.1" customHeight="1" x14ac:dyDescent="0.2">
      <c r="A28" s="18" t="s">
        <v>66</v>
      </c>
      <c r="B28" s="27" t="s">
        <v>67</v>
      </c>
      <c r="C28" s="18" t="s">
        <v>65</v>
      </c>
      <c r="D28" s="18" t="s">
        <v>15</v>
      </c>
      <c r="E28" s="18" t="s">
        <v>16</v>
      </c>
      <c r="F28" s="19">
        <f>IF(ISBLANK([5]IC!F4),"",[5]IC!F4)</f>
        <v>1</v>
      </c>
      <c r="G28" s="19">
        <f>IF(ISBLANK([5]IC!G4),"",[5]IC!G4)</f>
        <v>1</v>
      </c>
      <c r="H28" s="19">
        <f>IF(ISBLANK([5]IC!H4),"",[5]IC!H4)</f>
        <v>0.99990000000000001</v>
      </c>
      <c r="I28" s="19">
        <f>IF(ISBLANK([5]IC!I4),"",[5]IC!I4)</f>
        <v>1</v>
      </c>
      <c r="J28" s="19">
        <f>IF(ISBLANK([5]IC!J4),"",[5]IC!J4)</f>
        <v>1</v>
      </c>
      <c r="K28" s="19">
        <f>IF(ISBLANK([5]IC!K4),"",[5]IC!K4)</f>
        <v>0.99990000000000001</v>
      </c>
      <c r="L28" s="19">
        <f>IF(ISBLANK([5]IC!L4),"",[5]IC!L4)</f>
        <v>0.99970000000000003</v>
      </c>
      <c r="M28" s="19">
        <f>IF(ISBLANK([5]IC!M4),"",[5]IC!M4)</f>
        <v>0.99970000000000003</v>
      </c>
      <c r="N28" s="19">
        <f>IF(ISBLANK([5]IC!N4),"",[5]IC!N4)</f>
        <v>0.99970000000000003</v>
      </c>
      <c r="O28" s="19">
        <v>1</v>
      </c>
      <c r="P28" s="19">
        <v>1</v>
      </c>
      <c r="Q28" s="19">
        <v>1</v>
      </c>
      <c r="R28" s="20" t="str">
        <f>IF(ISBLANK([5]IC!R4),"",[5]IC!R4)</f>
        <v/>
      </c>
      <c r="S28" s="21" t="str">
        <f>IF(ISBLANK([5]IC!S4),"",[5]IC!S4)</f>
        <v/>
      </c>
      <c r="T28" s="20" t="str">
        <f>IF(ISBLANK([5]IC!T4),"",[5]IC!T4)</f>
        <v/>
      </c>
      <c r="U28" s="20" t="str">
        <f>IF(ISBLANK([5]IC!U4),"",[5]IC!U4)</f>
        <v/>
      </c>
    </row>
    <row r="29" spans="1:22" ht="50.1" customHeight="1" x14ac:dyDescent="0.2">
      <c r="A29" s="18" t="s">
        <v>68</v>
      </c>
      <c r="B29" s="26" t="s">
        <v>69</v>
      </c>
      <c r="C29" s="18" t="s">
        <v>14</v>
      </c>
      <c r="D29" s="18" t="s">
        <v>15</v>
      </c>
      <c r="E29" s="18" t="s">
        <v>16</v>
      </c>
      <c r="F29" s="19">
        <f>IF(ISBLANK([2]JK!F7),"",[2]JK!F7)</f>
        <v>1</v>
      </c>
      <c r="G29" s="19">
        <f>IF(ISBLANK([2]JK!G7),"",[2]JK!G7)</f>
        <v>1</v>
      </c>
      <c r="H29" s="19">
        <f>IF(ISBLANK([2]JK!H7),"",[2]JK!H7)</f>
        <v>1</v>
      </c>
      <c r="I29" s="19">
        <f>IF(ISBLANK([2]JK!I7),"",[2]JK!I7)</f>
        <v>1</v>
      </c>
      <c r="J29" s="19">
        <f>IF(ISBLANK([2]JK!J7),"",[2]JK!J7)</f>
        <v>1</v>
      </c>
      <c r="K29" s="19">
        <f>IF(ISBLANK([2]JK!K7),"",[2]JK!K7)</f>
        <v>1</v>
      </c>
      <c r="L29" s="19">
        <f>IF(ISBLANK([2]JK!L7),"",[2]JK!L7)</f>
        <v>1</v>
      </c>
      <c r="M29" s="19">
        <f>IF(ISBLANK([2]JK!M7),"",[2]JK!M7)</f>
        <v>1</v>
      </c>
      <c r="N29" s="19">
        <f>IF(ISBLANK([2]JK!N7),"",[2]JK!N7)</f>
        <v>1</v>
      </c>
      <c r="O29" s="19">
        <f>IF(ISBLANK([2]JK!O7),"",[2]JK!O7)</f>
        <v>1</v>
      </c>
      <c r="P29" s="19">
        <f>IF(ISBLANK([2]JK!P7),"",[2]JK!P7)</f>
        <v>1</v>
      </c>
      <c r="Q29" s="19">
        <f>IF(ISBLANK([2]JK!Q7),"",[2]JK!Q7)</f>
        <v>1</v>
      </c>
      <c r="R29" s="20" t="str">
        <f>IF(ISBLANK([2]JK!R7),"",[2]JK!R7)</f>
        <v/>
      </c>
      <c r="S29" s="21" t="str">
        <f>IF(ISBLANK([2]JK!S7),"",[2]JK!S7)</f>
        <v/>
      </c>
      <c r="T29" s="20" t="str">
        <f>IF(ISBLANK([2]JK!T7),"",[2]JK!T7)</f>
        <v/>
      </c>
      <c r="U29" s="20" t="str">
        <f>IF(ISBLANK([2]JK!U7),"",[2]JK!U7)</f>
        <v/>
      </c>
    </row>
    <row r="30" spans="1:22" s="15" customFormat="1" ht="50.1" customHeight="1" x14ac:dyDescent="0.2">
      <c r="A30" s="28" t="s">
        <v>70</v>
      </c>
      <c r="B30" s="11" t="s">
        <v>71</v>
      </c>
      <c r="C30" s="12"/>
      <c r="D30" s="12"/>
      <c r="E30" s="12"/>
      <c r="F30" s="29"/>
      <c r="G30" s="29"/>
      <c r="H30" s="29"/>
      <c r="I30" s="29"/>
      <c r="J30" s="29"/>
      <c r="K30" s="29"/>
      <c r="L30" s="177"/>
      <c r="M30" s="177"/>
      <c r="N30" s="177"/>
      <c r="O30" s="177"/>
      <c r="P30" s="177"/>
      <c r="Q30" s="177"/>
      <c r="R30" s="30"/>
      <c r="S30" s="31"/>
      <c r="T30" s="31"/>
      <c r="U30" s="30"/>
    </row>
    <row r="31" spans="1:22" ht="50.1" customHeight="1" x14ac:dyDescent="0.2">
      <c r="A31" s="18" t="s">
        <v>72</v>
      </c>
      <c r="B31" s="27" t="s">
        <v>73</v>
      </c>
      <c r="C31" s="18" t="s">
        <v>39</v>
      </c>
      <c r="D31" s="18" t="s">
        <v>15</v>
      </c>
      <c r="E31" s="18" t="s">
        <v>16</v>
      </c>
      <c r="F31" s="23">
        <f>IF(ISBLANK([1]YC2015!F12),"",[1]YC2015!F12)</f>
        <v>0.96103896103896103</v>
      </c>
      <c r="G31" s="23">
        <f>IF(ISBLANK([1]YC2015!G12),"",[1]YC2015!G12)</f>
        <v>0.96402877697841727</v>
      </c>
      <c r="H31" s="23">
        <f>IF(ISBLANK([1]YC2015!H12),"",[1]YC2015!H12)</f>
        <v>0.96446700507614214</v>
      </c>
      <c r="I31" s="23">
        <f>IF(ISBLANK([1]YC2015!I12),"",[1]YC2015!I12)</f>
        <v>0.9</v>
      </c>
      <c r="J31" s="23">
        <f>IF(ISBLANK([1]YC2015!J12),"",[1]YC2015!J12)</f>
        <v>0.89</v>
      </c>
      <c r="K31" s="23">
        <f>IF(ISBLANK([1]YC2015!K12),"",[1]YC2015!K12)</f>
        <v>0.86</v>
      </c>
      <c r="L31" s="19">
        <f>IF(ISBLANK([1]YC2015!L12),"",[1]YC2015!L12)</f>
        <v>0.94285714285714284</v>
      </c>
      <c r="M31" s="19">
        <f>IF(ISBLANK([1]YC2015!M12),"",[1]YC2015!M12)</f>
        <v>0.94818652849740936</v>
      </c>
      <c r="N31" s="19">
        <f>IF(ISBLANK([1]YC2015!N12),"",[1]YC2015!N12)</f>
        <v>0.94054054054054059</v>
      </c>
      <c r="O31" s="19">
        <f>IF(ISBLANK([1]YC2015!O12),"",[1]YC2015!O12)</f>
        <v>0.98283261802575106</v>
      </c>
      <c r="P31" s="19">
        <f>IF(ISBLANK([1]YC2015!P12),"",[1]YC2015!P12)</f>
        <v>0.99645390070921991</v>
      </c>
      <c r="Q31" s="19">
        <f>IF(ISBLANK([1]YC2015!Q12),"",[1]YC2015!Q12)</f>
        <v>0.92556634304207119</v>
      </c>
      <c r="R31" s="20" t="str">
        <f>IF(ISBLANK([1]YC2015!R12),"",[1]YC2015!R12)</f>
        <v/>
      </c>
      <c r="S31" s="21" t="str">
        <f>IF(ISBLANK([1]YC2015!S12),"",[1]YC2015!S12)</f>
        <v xml:space="preserve">High Percentage in target appreciating important naturally to ensure that accurate quality information is communicated </v>
      </c>
      <c r="T31" s="20" t="str">
        <f>IF(ISBLANK([1]YC2015!T12),"",[1]YC2015!T12)</f>
        <v/>
      </c>
      <c r="U31" s="20" t="str">
        <f>IF(ISBLANK([1]YC2015!U12),"",[1]YC2015!U12)</f>
        <v/>
      </c>
      <c r="V31" s="205"/>
    </row>
    <row r="32" spans="1:22" ht="50.1" customHeight="1" x14ac:dyDescent="0.2">
      <c r="A32" s="18" t="s">
        <v>74</v>
      </c>
      <c r="B32" s="26" t="s">
        <v>75</v>
      </c>
      <c r="C32" s="43" t="s">
        <v>39</v>
      </c>
      <c r="D32" s="43" t="s">
        <v>40</v>
      </c>
      <c r="E32" s="43" t="s">
        <v>16</v>
      </c>
      <c r="F32" s="23">
        <f>IF(ISBLANK([1]YC2015!F13),"",[1]YC2015!F13)</f>
        <v>0.88961038961038963</v>
      </c>
      <c r="G32" s="23">
        <f>IF(ISBLANK([1]YC2015!G13),"",[1]YC2015!G13)</f>
        <v>0.80575539568345322</v>
      </c>
      <c r="H32" s="23">
        <f>IF(ISBLANK([1]YC2015!H13),"",[1]YC2015!H13)</f>
        <v>0.74111675126903553</v>
      </c>
      <c r="I32" s="23">
        <f>IF(ISBLANK([1]YC2015!I13),"",[1]YC2015!I13)</f>
        <v>0.89700000000000002</v>
      </c>
      <c r="J32" s="23">
        <f>IF(ISBLANK([1]YC2015!J13),"",[1]YC2015!J13)</f>
        <v>0.82299999999999995</v>
      </c>
      <c r="K32" s="23">
        <f>IF(ISBLANK([1]YC2015!K13),"",[1]YC2015!K13)</f>
        <v>0.77</v>
      </c>
      <c r="L32" s="19">
        <f>IF(ISBLANK([1]YC2015!L13),"",[1]YC2015!L13)</f>
        <v>0.82380952380952377</v>
      </c>
      <c r="M32" s="19">
        <f>IF(ISBLANK([1]YC2015!M13),"",[1]YC2015!M13)</f>
        <v>0.82383419689119175</v>
      </c>
      <c r="N32" s="19">
        <f>IF(ISBLANK([1]YC2015!N13),"",[1]YC2015!N13)</f>
        <v>0.83783783783783783</v>
      </c>
      <c r="O32" s="19">
        <f>IF(ISBLANK([1]YC2015!O13),"",[1]YC2015!O13)</f>
        <v>0.9570815450643777</v>
      </c>
      <c r="P32" s="19">
        <f>IF(ISBLANK([1]YC2015!P13),"",[1]YC2015!P13)</f>
        <v>0.82624113475177308</v>
      </c>
      <c r="Q32" s="19">
        <f>IF(ISBLANK([1]YC2015!Q13),"",[1]YC2015!Q13)</f>
        <v>0.53398058252427183</v>
      </c>
      <c r="R32" s="20" t="str">
        <f>IF(ISBLANK([1]YC2015!R13),"",[1]YC2015!R13)</f>
        <v/>
      </c>
      <c r="S32" s="20" t="str">
        <f>IF(ISBLANK([1]YC2015!S13),"",[1]YC2015!S13)</f>
        <v/>
      </c>
      <c r="T32" s="20" t="str">
        <f>IF(ISBLANK([1]YC2015!T13),"",[1]YC2015!T13)</f>
        <v/>
      </c>
      <c r="U32" s="20" t="s">
        <v>261</v>
      </c>
    </row>
    <row r="33" spans="1:21" s="15" customFormat="1" ht="50.1" customHeight="1" x14ac:dyDescent="0.2">
      <c r="A33" s="28" t="s">
        <v>76</v>
      </c>
      <c r="B33" s="11" t="s">
        <v>77</v>
      </c>
      <c r="C33" s="12"/>
      <c r="D33" s="12"/>
      <c r="E33" s="12"/>
      <c r="F33" s="29"/>
      <c r="G33" s="29"/>
      <c r="H33" s="29"/>
      <c r="I33" s="29"/>
      <c r="J33" s="29"/>
      <c r="K33" s="29"/>
      <c r="L33" s="29"/>
      <c r="M33" s="29"/>
      <c r="N33" s="29"/>
      <c r="O33" s="29"/>
      <c r="P33" s="29"/>
      <c r="Q33" s="29"/>
      <c r="R33" s="30"/>
      <c r="S33" s="31"/>
      <c r="T33" s="31"/>
      <c r="U33" s="30"/>
    </row>
    <row r="34" spans="1:21" ht="50.1" customHeight="1" x14ac:dyDescent="0.2">
      <c r="A34" s="43" t="s">
        <v>78</v>
      </c>
      <c r="B34" s="22" t="s">
        <v>79</v>
      </c>
      <c r="C34" s="16" t="s">
        <v>80</v>
      </c>
      <c r="D34" s="18" t="s">
        <v>81</v>
      </c>
      <c r="E34" s="18" t="s">
        <v>35</v>
      </c>
      <c r="F34" s="45"/>
      <c r="G34" s="45"/>
      <c r="H34" s="45"/>
      <c r="I34" s="45"/>
      <c r="J34" s="45"/>
      <c r="K34" s="45"/>
      <c r="L34" s="45"/>
      <c r="M34" s="45"/>
      <c r="N34" s="45"/>
      <c r="O34" s="45"/>
      <c r="P34" s="45"/>
      <c r="Q34" s="45"/>
      <c r="R34" s="20"/>
      <c r="S34" s="21" t="s">
        <v>244</v>
      </c>
      <c r="T34" s="20"/>
      <c r="U34" s="20" t="s">
        <v>268</v>
      </c>
    </row>
    <row r="35" spans="1:21" ht="50.1" customHeight="1" x14ac:dyDescent="0.2">
      <c r="A35" s="18" t="s">
        <v>82</v>
      </c>
      <c r="B35" s="22" t="s">
        <v>83</v>
      </c>
      <c r="C35" s="16" t="s">
        <v>80</v>
      </c>
      <c r="D35" s="18" t="s">
        <v>81</v>
      </c>
      <c r="E35" s="18" t="s">
        <v>35</v>
      </c>
      <c r="F35" s="45"/>
      <c r="G35" s="45"/>
      <c r="H35" s="45"/>
      <c r="I35" s="45"/>
      <c r="J35" s="45"/>
      <c r="K35" s="45"/>
      <c r="L35" s="45"/>
      <c r="M35" s="45"/>
      <c r="N35" s="45"/>
      <c r="O35" s="45"/>
      <c r="P35" s="45"/>
      <c r="Q35" s="45"/>
      <c r="R35" s="20"/>
      <c r="S35" s="21"/>
      <c r="T35" s="20"/>
      <c r="U35" s="20" t="s">
        <v>269</v>
      </c>
    </row>
    <row r="36" spans="1:21" s="15" customFormat="1" ht="50.1" customHeight="1" x14ac:dyDescent="0.2">
      <c r="A36" s="28" t="s">
        <v>84</v>
      </c>
      <c r="B36" s="11" t="s">
        <v>85</v>
      </c>
      <c r="C36" s="12"/>
      <c r="D36" s="12"/>
      <c r="E36" s="12"/>
      <c r="F36" s="29"/>
      <c r="G36" s="29"/>
      <c r="H36" s="29"/>
      <c r="I36" s="29"/>
      <c r="J36" s="29"/>
      <c r="K36" s="29"/>
      <c r="L36" s="29"/>
      <c r="M36" s="29"/>
      <c r="N36" s="29"/>
      <c r="O36" s="29"/>
      <c r="P36" s="29"/>
      <c r="Q36" s="29"/>
      <c r="R36" s="30"/>
      <c r="S36" s="31"/>
      <c r="T36" s="31"/>
      <c r="U36" s="30"/>
    </row>
    <row r="37" spans="1:21" ht="50.1" customHeight="1" x14ac:dyDescent="0.2">
      <c r="A37" s="18" t="s">
        <v>86</v>
      </c>
      <c r="B37" s="180" t="s">
        <v>87</v>
      </c>
      <c r="C37" s="16" t="s">
        <v>60</v>
      </c>
      <c r="D37" s="18" t="s">
        <v>81</v>
      </c>
      <c r="E37" s="18"/>
      <c r="F37" s="45"/>
      <c r="G37" s="45"/>
      <c r="H37" s="45"/>
      <c r="I37" s="45"/>
      <c r="J37" s="45"/>
      <c r="K37" s="45"/>
      <c r="L37" s="45"/>
      <c r="M37" s="45"/>
      <c r="N37" s="45"/>
      <c r="O37" s="45"/>
      <c r="P37" s="45"/>
      <c r="Q37" s="19">
        <f>IF(ISBLANK([4]JM!Q5),"",[4]JM!Q5)</f>
        <v>1</v>
      </c>
      <c r="R37" s="20" t="str">
        <f>IF(ISBLANK([4]JM!R5),"",[4]JM!R5)</f>
        <v/>
      </c>
      <c r="S37" s="20" t="str">
        <f>IF(ISBLANK([4]JM!S5),"",[4]JM!S5)</f>
        <v>Cohort 2 released on schedule in August. Cohort 3 release announced for 30 Novembe. Continued readiness assessment prior to confirmation of go live.</v>
      </c>
      <c r="T37" s="20" t="str">
        <f>IF(ISBLANK([4]JM!T5),"",[4]JM!T5)</f>
        <v>Cohort 3 released on schedule on 30 November. Soft go live for cohort 4 agreed with early testing ahead of scheduled completion of roll out by 31 March 2016. Plans for cohort 5 announced to align with 31 March timetable.</v>
      </c>
      <c r="U37" s="20" t="str">
        <f>IF(ISBLANK([4]JM!U5),"",[4]JM!U5)</f>
        <v>Roll out for all study types, including arrangements for 'historic' studies fully completed by 31/3/16</v>
      </c>
    </row>
    <row r="38" spans="1:21" ht="50.1" customHeight="1" x14ac:dyDescent="0.2">
      <c r="A38" s="18" t="s">
        <v>88</v>
      </c>
      <c r="B38" s="181" t="s">
        <v>89</v>
      </c>
      <c r="C38" s="48" t="s">
        <v>60</v>
      </c>
      <c r="D38" s="18" t="s">
        <v>81</v>
      </c>
      <c r="E38" s="18"/>
      <c r="F38" s="45"/>
      <c r="G38" s="45"/>
      <c r="H38" s="45"/>
      <c r="I38" s="45"/>
      <c r="J38" s="45"/>
      <c r="K38" s="45"/>
      <c r="L38" s="45"/>
      <c r="M38" s="45"/>
      <c r="N38" s="45"/>
      <c r="O38" s="45"/>
      <c r="P38" s="45"/>
      <c r="Q38" s="19">
        <f>IF(ISBLANK([4]JM!Q6),"",[4]JM!Q6)</f>
        <v>0.8</v>
      </c>
      <c r="R38" s="20" t="str">
        <f>IF(ISBLANK([4]JM!R6),"",[4]JM!R6)</f>
        <v/>
      </c>
      <c r="S38" s="20" t="str">
        <f>IF(ISBLANK([4]JM!S6),"",[4]JM!S6)</f>
        <v>Call for comments on protocol template for qualitative studies closed 30 September. Revisions to protocol template for clinical trials being finalised following comments.</v>
      </c>
      <c r="T38" s="20" t="str">
        <f>IF(ISBLANK([4]JM!T6),"",[4]JM!T6)</f>
        <v xml:space="preserve">Revised versions of CTIMP and qualitative templates finalised and scheduled for Board discussion in February. Future plans include modular approach for other study types building on content for CTIMP and qualitative templates. </v>
      </c>
      <c r="U38" s="20" t="str">
        <f>IF(ISBLANK([4]JM!U6),"",[4]JM!U6)</f>
        <v>Revised versions of CTIMP and qualitative templates finalised. Publication as learning resources awaiting alignment with development of learning resources section of website. Case study of impact initiated.</v>
      </c>
    </row>
    <row r="39" spans="1:21" ht="50.1" customHeight="1" x14ac:dyDescent="0.2">
      <c r="A39" s="18" t="s">
        <v>90</v>
      </c>
      <c r="B39" s="181" t="s">
        <v>91</v>
      </c>
      <c r="C39" s="48" t="s">
        <v>60</v>
      </c>
      <c r="D39" s="18" t="s">
        <v>81</v>
      </c>
      <c r="E39" s="18"/>
      <c r="F39" s="45"/>
      <c r="G39" s="45"/>
      <c r="H39" s="45"/>
      <c r="I39" s="45"/>
      <c r="J39" s="45"/>
      <c r="K39" s="45"/>
      <c r="L39" s="45"/>
      <c r="M39" s="45"/>
      <c r="N39" s="45"/>
      <c r="O39" s="45"/>
      <c r="P39" s="45"/>
      <c r="Q39" s="19">
        <f>IF(ISBLANK([4]JM!Q7),"",[4]JM!Q7)</f>
        <v>1</v>
      </c>
      <c r="R39" s="20" t="str">
        <f>IF(ISBLANK([4]JM!R7),"",[4]JM!R7)</f>
        <v/>
      </c>
      <c r="S39" s="20" t="str">
        <f>IF(ISBLANK([4]JM!S7),"",[4]JM!S7)</f>
        <v xml:space="preserve">HARP v2.1 and IRAS v5.0 released on schedule in August for Cohort 2 of Approval. HARP v2.2 released on schedule in September with operational and security improvements. IRAS v5.1 released in October.
</v>
      </c>
      <c r="T39" s="20" t="str">
        <f>IF(ISBLANK([4]JM!T7),"",[4]JM!T7)</f>
        <v>Updates required for cohort 3 implemented on schedule. The majority of development required for 31 March is to support UK compatibility through e-submission of a combined form and removal of SSI Forms.</v>
      </c>
      <c r="U39" s="20" t="str">
        <f>IF(ISBLANK([4]JM!U7),"",[4]JM!U7)</f>
        <v>Updates for final roll out of Approval delivered on schedule and with no post go-live issues.</v>
      </c>
    </row>
    <row r="40" spans="1:21" ht="50.1" customHeight="1" x14ac:dyDescent="0.2">
      <c r="A40" s="18" t="s">
        <v>92</v>
      </c>
      <c r="B40" s="181" t="s">
        <v>93</v>
      </c>
      <c r="C40" s="48" t="s">
        <v>60</v>
      </c>
      <c r="D40" s="18" t="s">
        <v>81</v>
      </c>
      <c r="E40" s="18"/>
      <c r="F40" s="45"/>
      <c r="G40" s="45"/>
      <c r="H40" s="45"/>
      <c r="I40" s="45"/>
      <c r="J40" s="45"/>
      <c r="K40" s="45"/>
      <c r="L40" s="45"/>
      <c r="M40" s="45"/>
      <c r="N40" s="45"/>
      <c r="O40" s="45"/>
      <c r="P40" s="45"/>
      <c r="Q40" s="19" t="str">
        <f>IF(ISBLANK([4]JM!Q8),"",[4]JM!Q8)</f>
        <v>N/A</v>
      </c>
      <c r="R40" s="20" t="str">
        <f>IF(ISBLANK([4]JM!R8),"",[4]JM!R8)</f>
        <v/>
      </c>
      <c r="S40" s="20" t="str">
        <f>IF(ISBLANK([4]JM!S8),"",[4]JM!S8)</f>
        <v>Work to agree target times for components of HRA Approval underway based on experience of initial cohorts.</v>
      </c>
      <c r="T40" s="20" t="str">
        <f>IF(ISBLANK([4]JM!T8),"",[4]JM!T8)</f>
        <v>Application to Approval median 16 calendar days with no clock stop for 62 studies (at 11/1/16). Full REC studies in 53 calendar days, but limited experience so far.</v>
      </c>
      <c r="U40" s="20" t="str">
        <f>IF(ISBLANK([4]JM!U8),"",[4]JM!U8)</f>
        <v>No target timelines set during roll out period, but metrics for overall process and internal elements monitored closely. Feedback from stakeholdersthat timelines are within their expectations. KPIs for 16/17 proposed.</v>
      </c>
    </row>
    <row r="41" spans="1:21" ht="50.1" customHeight="1" x14ac:dyDescent="0.2">
      <c r="A41" s="18" t="s">
        <v>94</v>
      </c>
      <c r="B41" s="181" t="s">
        <v>95</v>
      </c>
      <c r="C41" s="48" t="s">
        <v>60</v>
      </c>
      <c r="D41" s="18" t="s">
        <v>81</v>
      </c>
      <c r="E41" s="18"/>
      <c r="F41" s="45"/>
      <c r="G41" s="45"/>
      <c r="H41" s="45"/>
      <c r="I41" s="45"/>
      <c r="J41" s="45"/>
      <c r="K41" s="45"/>
      <c r="L41" s="45"/>
      <c r="M41" s="45"/>
      <c r="N41" s="45"/>
      <c r="O41" s="45"/>
      <c r="P41" s="45"/>
      <c r="Q41" s="19" t="str">
        <f>IF(ISBLANK([4]JM!Q9),"",[4]JM!Q9)</f>
        <v>N/A</v>
      </c>
      <c r="R41" s="20" t="str">
        <f>IF(ISBLANK([4]JM!R9),"",[4]JM!R9)</f>
        <v/>
      </c>
      <c r="S41" s="20" t="str">
        <f>IF(ISBLANK([4]JM!S9),"",[4]JM!S9)</f>
        <v>Detailed tracking of study timelines and seeking feedback from applicants. Detailed benefits realisation planning underway, incorporating baseline data.</v>
      </c>
      <c r="T41" s="20" t="str">
        <f>IF(ISBLANK([4]JM!T9),"",[4]JM!T9)</f>
        <v xml:space="preserve">Agreement with DH and CRN reached on site set-up and study set-up metric data definitions. Discussions with NIHR funders on adapting requirement for REC review prior to funding release progressing. </v>
      </c>
      <c r="U41" s="20" t="str">
        <f>IF(ISBLANK([4]JM!U9),"",[4]JM!U9)</f>
        <v>Insufficent data on site set-up to measure overall timeline. Time to Approval after REC FO demonstrates reduction compared to previous central approvals as processes now fully in parallel.</v>
      </c>
    </row>
    <row r="42" spans="1:21" ht="50.1" customHeight="1" x14ac:dyDescent="0.2">
      <c r="A42" s="18" t="s">
        <v>96</v>
      </c>
      <c r="B42" s="181" t="s">
        <v>97</v>
      </c>
      <c r="C42" s="48" t="s">
        <v>60</v>
      </c>
      <c r="D42" s="18" t="s">
        <v>81</v>
      </c>
      <c r="E42" s="18"/>
      <c r="F42" s="45"/>
      <c r="G42" s="45"/>
      <c r="H42" s="45"/>
      <c r="I42" s="45"/>
      <c r="J42" s="45"/>
      <c r="K42" s="45"/>
      <c r="L42" s="45"/>
      <c r="M42" s="45"/>
      <c r="N42" s="45"/>
      <c r="O42" s="45"/>
      <c r="P42" s="45"/>
      <c r="Q42" s="19" t="str">
        <f>IF(ISBLANK([4]JM!Q10),"",[4]JM!Q10)</f>
        <v>N/A</v>
      </c>
      <c r="R42" s="20" t="str">
        <f>IF(ISBLANK([4]JM!R10),"",[4]JM!R10)</f>
        <v/>
      </c>
      <c r="S42" s="20" t="str">
        <f>IF(ISBLANK([4]JM!S10),"",[4]JM!S10)</f>
        <v>Detailed benefits realisation planning underway, incorporating impact on efficiency, resources and cost.</v>
      </c>
      <c r="T42" s="20" t="str">
        <f>IF(ISBLANK([4]JM!T10),"",[4]JM!T10)</f>
        <v>HRA Approval benefits realisation work being incorporated into wider HRA benefits realisation plans. Technical assurance roll out approach being reviewed after discussion with CRN with potential delay in improving efficiency.</v>
      </c>
      <c r="U42" s="20" t="str">
        <f>IF(ISBLANK([4]JM!U10),"",[4]JM!U10)</f>
        <v xml:space="preserve">Release of savings to DH budget: CSP closed to new submissions from 31/3/16 releasing staff from site level approvals. Arrangements for decommissioning of CSP Module in progress removing cost of additional IT system. </v>
      </c>
    </row>
    <row r="43" spans="1:21" s="15" customFormat="1" ht="50.1" customHeight="1" x14ac:dyDescent="0.2">
      <c r="A43" s="28" t="s">
        <v>98</v>
      </c>
      <c r="B43" s="11" t="s">
        <v>99</v>
      </c>
      <c r="C43" s="12"/>
      <c r="D43" s="12"/>
      <c r="E43" s="12"/>
      <c r="F43" s="29"/>
      <c r="G43" s="29"/>
      <c r="H43" s="29"/>
      <c r="I43" s="29"/>
      <c r="J43" s="29"/>
      <c r="K43" s="29"/>
      <c r="L43" s="29"/>
      <c r="M43" s="29"/>
      <c r="N43" s="29"/>
      <c r="O43" s="29"/>
      <c r="P43" s="29"/>
      <c r="Q43" s="29"/>
      <c r="R43" s="30"/>
      <c r="S43" s="31"/>
      <c r="T43" s="31"/>
      <c r="U43" s="30"/>
    </row>
    <row r="44" spans="1:21" ht="50.1" customHeight="1" x14ac:dyDescent="0.2">
      <c r="A44" s="18" t="s">
        <v>100</v>
      </c>
      <c r="B44" s="27" t="s">
        <v>101</v>
      </c>
      <c r="C44" s="16" t="s">
        <v>102</v>
      </c>
      <c r="D44" s="18" t="s">
        <v>81</v>
      </c>
      <c r="E44" s="18" t="s">
        <v>16</v>
      </c>
      <c r="F44" s="45"/>
      <c r="G44" s="45"/>
      <c r="H44" s="45"/>
      <c r="I44" s="45"/>
      <c r="J44" s="45"/>
      <c r="K44" s="45"/>
      <c r="L44" s="45"/>
      <c r="M44" s="45"/>
      <c r="N44" s="45"/>
      <c r="O44" s="45"/>
      <c r="P44" s="45"/>
      <c r="Q44" s="45" t="str">
        <f>IF(ISBLANK([6]KG!Q3),"",[6]KG!Q3)</f>
        <v/>
      </c>
      <c r="R44" s="20" t="str">
        <f>IF(ISBLANK([6]KG!R3),"",[6]KG!R3)</f>
        <v/>
      </c>
      <c r="S44" s="20" t="str">
        <f>IF(ISBLANK([6]KG!S3),"",[6]KG!S3)</f>
        <v/>
      </c>
      <c r="T44" s="20" t="str">
        <f>IF(ISBLANK([6]KG!T3),"",[6]KG!T3)</f>
        <v/>
      </c>
      <c r="U44" s="20" t="s">
        <v>270</v>
      </c>
    </row>
    <row r="45" spans="1:21" ht="50.1" customHeight="1" x14ac:dyDescent="0.2">
      <c r="A45" s="18" t="s">
        <v>103</v>
      </c>
      <c r="B45" s="27" t="s">
        <v>104</v>
      </c>
      <c r="C45" s="16" t="s">
        <v>102</v>
      </c>
      <c r="D45" s="18" t="s">
        <v>105</v>
      </c>
      <c r="E45" s="18" t="s">
        <v>16</v>
      </c>
      <c r="F45" s="19">
        <f>IF(ISBLANK([6]KG!F4),"",[6]KG!F4)</f>
        <v>1</v>
      </c>
      <c r="G45" s="19">
        <f>IF(ISBLANK([6]KG!G4),"",[6]KG!G4)</f>
        <v>1</v>
      </c>
      <c r="H45" s="19">
        <f>IF(ISBLANK([6]KG!H4),"",[6]KG!H4)</f>
        <v>1</v>
      </c>
      <c r="I45" s="19">
        <f>IF(ISBLANK([6]KG!I4),"",[6]KG!I4)</f>
        <v>1</v>
      </c>
      <c r="J45" s="19">
        <f>IF(ISBLANK([6]KG!J4),"",[6]KG!J4)</f>
        <v>1</v>
      </c>
      <c r="K45" s="19">
        <f>IF(ISBLANK([6]KG!K4),"",[6]KG!K4)</f>
        <v>1</v>
      </c>
      <c r="L45" s="19">
        <v>1</v>
      </c>
      <c r="M45" s="19">
        <v>1</v>
      </c>
      <c r="N45" s="19">
        <v>1</v>
      </c>
      <c r="O45" s="19">
        <v>1</v>
      </c>
      <c r="P45" s="19">
        <v>1</v>
      </c>
      <c r="Q45" s="19">
        <v>1</v>
      </c>
      <c r="R45" s="20" t="str">
        <f>IF(ISBLANK([6]KG!R4),"",[6]KG!R4)</f>
        <v/>
      </c>
      <c r="S45" s="21" t="str">
        <f>IF(ISBLANK([6]KG!S4),"",[6]KG!S4)</f>
        <v/>
      </c>
      <c r="T45" s="20" t="s">
        <v>248</v>
      </c>
      <c r="U45" s="20" t="str">
        <f>IF(ISBLANK([6]KG!U4),"",[6]KG!U4)</f>
        <v/>
      </c>
    </row>
    <row r="46" spans="1:21" ht="50.1" customHeight="1" x14ac:dyDescent="0.2">
      <c r="A46" s="18" t="s">
        <v>106</v>
      </c>
      <c r="B46" s="26" t="s">
        <v>107</v>
      </c>
      <c r="C46" s="16" t="s">
        <v>102</v>
      </c>
      <c r="D46" s="18" t="s">
        <v>81</v>
      </c>
      <c r="E46" s="18" t="s">
        <v>35</v>
      </c>
      <c r="F46" s="45"/>
      <c r="G46" s="45"/>
      <c r="H46" s="45"/>
      <c r="I46" s="45"/>
      <c r="J46" s="45"/>
      <c r="K46" s="45"/>
      <c r="L46" s="45"/>
      <c r="M46" s="45"/>
      <c r="N46" s="45"/>
      <c r="O46" s="45"/>
      <c r="P46" s="45"/>
      <c r="Q46" s="45" t="str">
        <f>IF(ISBLANK([6]KG!Q5),"",[6]KG!Q5)</f>
        <v/>
      </c>
      <c r="R46" s="20" t="str">
        <f>IF(ISBLANK([6]KG!R5),"",[6]KG!R5)</f>
        <v/>
      </c>
      <c r="S46" s="21" t="str">
        <f>IF(ISBLANK([6]KG!S5),"",[6]KG!S5)</f>
        <v/>
      </c>
      <c r="T46" s="20" t="str">
        <f>IF(ISBLANK([6]KG!T5),"",[6]KG!T5)</f>
        <v/>
      </c>
      <c r="U46" s="20" t="str">
        <f>IF(ISBLANK([6]KG!U5),"",[6]KG!U5)</f>
        <v/>
      </c>
    </row>
    <row r="47" spans="1:21" ht="50.1" customHeight="1" x14ac:dyDescent="0.2">
      <c r="A47" s="18" t="s">
        <v>108</v>
      </c>
      <c r="B47" s="27" t="s">
        <v>109</v>
      </c>
      <c r="C47" s="16" t="s">
        <v>102</v>
      </c>
      <c r="D47" s="18" t="s">
        <v>40</v>
      </c>
      <c r="E47" s="18" t="s">
        <v>16</v>
      </c>
      <c r="F47" s="49"/>
      <c r="G47" s="49"/>
      <c r="H47" s="19">
        <f>IF(ISBLANK([6]KG!H6),"",[6]KG!H6)</f>
        <v>1</v>
      </c>
      <c r="I47" s="49"/>
      <c r="J47" s="49"/>
      <c r="K47" s="19">
        <f>IF(ISBLANK([6]KG!K6),"",[6]KG!K6)</f>
        <v>1</v>
      </c>
      <c r="L47" s="49"/>
      <c r="M47" s="49"/>
      <c r="N47" s="19">
        <f>IF(ISBLANK([6]KG!N6),"",[6]KG!N6)</f>
        <v>1</v>
      </c>
      <c r="O47" s="49"/>
      <c r="P47" s="49"/>
      <c r="Q47" s="16">
        <v>100</v>
      </c>
      <c r="R47" s="20" t="str">
        <f>IF(ISBLANK([6]KG!R6),"",[6]KG!R6)</f>
        <v/>
      </c>
      <c r="S47" s="21" t="str">
        <f>IF(ISBLANK([6]KG!S6),"",[6]KG!S6)</f>
        <v/>
      </c>
      <c r="T47" s="20" t="str">
        <f>IF(ISBLANK([6]KG!T6),"",[6]KG!T6)</f>
        <v/>
      </c>
      <c r="U47" s="20" t="str">
        <f>IF(ISBLANK([6]KG!U6),"",[6]KG!U6)</f>
        <v/>
      </c>
    </row>
    <row r="48" spans="1:21" ht="50.1" hidden="1" customHeight="1" x14ac:dyDescent="0.2">
      <c r="A48" s="18" t="s">
        <v>110</v>
      </c>
      <c r="B48" s="27" t="s">
        <v>111</v>
      </c>
      <c r="C48" s="16" t="s">
        <v>102</v>
      </c>
      <c r="D48" s="18" t="s">
        <v>40</v>
      </c>
      <c r="E48" s="18" t="s">
        <v>16</v>
      </c>
      <c r="F48" s="34"/>
      <c r="G48" s="34"/>
      <c r="H48" s="19" t="str">
        <f>IF(ISBLANK([6]KG!H7),"",[6]KG!H7)</f>
        <v/>
      </c>
      <c r="I48" s="34"/>
      <c r="J48" s="34"/>
      <c r="K48" s="19" t="str">
        <f>IF(ISBLANK([6]KG!K7),"",[6]KG!K7)</f>
        <v/>
      </c>
      <c r="L48" s="34"/>
      <c r="M48" s="34"/>
      <c r="N48" s="19" t="str">
        <f>IF(ISBLANK([6]KG!N7),"",[6]KG!N7)</f>
        <v/>
      </c>
      <c r="O48" s="34"/>
      <c r="P48" s="34"/>
      <c r="Q48" s="19" t="str">
        <f>IF(ISBLANK([6]KG!Q7),"",[6]KG!Q7)</f>
        <v/>
      </c>
      <c r="R48" s="20" t="str">
        <f>IF(ISBLANK([6]KG!R7),"",[6]KG!R7)</f>
        <v/>
      </c>
      <c r="S48" s="21" t="str">
        <f>IF(ISBLANK([6]KG!S7),"",[6]KG!S7)</f>
        <v/>
      </c>
      <c r="T48" s="20" t="str">
        <f>IF(ISBLANK([6]KG!T7),"",[6]KG!T7)</f>
        <v/>
      </c>
      <c r="U48" s="20" t="str">
        <f>IF(ISBLANK([6]KG!U7),"",[6]KG!U7)</f>
        <v/>
      </c>
    </row>
    <row r="49" spans="1:21" ht="50.1" customHeight="1" x14ac:dyDescent="0.2">
      <c r="A49" s="18" t="s">
        <v>112</v>
      </c>
      <c r="B49" s="27" t="s">
        <v>113</v>
      </c>
      <c r="C49" s="16" t="s">
        <v>102</v>
      </c>
      <c r="D49" s="18" t="s">
        <v>15</v>
      </c>
      <c r="E49" s="18" t="s">
        <v>16</v>
      </c>
      <c r="F49" s="19" t="str">
        <f>IF(ISBLANK([6]KG!F8),"",[6]KG!F8)</f>
        <v>None closed</v>
      </c>
      <c r="G49" s="19">
        <f>IF(ISBLANK([6]KG!G8),"",[6]KG!G8)</f>
        <v>1</v>
      </c>
      <c r="H49" s="19">
        <f>IF(ISBLANK([6]KG!H8),"",[6]KG!H8)</f>
        <v>1</v>
      </c>
      <c r="I49" s="19" t="str">
        <f>IF(ISBLANK([6]KG!I8),"",[6]KG!I8)</f>
        <v>None closed</v>
      </c>
      <c r="J49" s="19" t="str">
        <f>IF(ISBLANK([6]KG!J8),"",[6]KG!J8)</f>
        <v>None closed</v>
      </c>
      <c r="K49" s="19">
        <f>IF(ISBLANK([6]KG!K8),"",[6]KG!K8)</f>
        <v>1</v>
      </c>
      <c r="L49" s="198" t="s">
        <v>250</v>
      </c>
      <c r="M49" s="198" t="s">
        <v>250</v>
      </c>
      <c r="N49" s="19">
        <f>IF(ISBLANK([6]KG!N8),"",[6]KG!N8)</f>
        <v>1</v>
      </c>
      <c r="O49" s="198" t="s">
        <v>250</v>
      </c>
      <c r="P49" s="198" t="s">
        <v>250</v>
      </c>
      <c r="Q49" s="19">
        <v>1</v>
      </c>
      <c r="R49" s="20" t="str">
        <f>IF(ISBLANK([6]KG!R8),"",[6]KG!R8)</f>
        <v/>
      </c>
      <c r="S49" s="21" t="str">
        <f>IF(ISBLANK([6]KG!S8),"",[6]KG!S8)</f>
        <v/>
      </c>
      <c r="T49" s="20" t="str">
        <f>IF(ISBLANK([6]KG!T8),"",[6]KG!T8)</f>
        <v/>
      </c>
      <c r="U49" s="20" t="str">
        <f>IF(ISBLANK([6]KG!U8),"",[6]KG!U8)</f>
        <v/>
      </c>
    </row>
    <row r="50" spans="1:21" ht="50.1" customHeight="1" x14ac:dyDescent="0.2">
      <c r="A50" s="18" t="s">
        <v>114</v>
      </c>
      <c r="B50" s="26" t="s">
        <v>115</v>
      </c>
      <c r="C50" s="16" t="s">
        <v>102</v>
      </c>
      <c r="D50" s="18" t="s">
        <v>40</v>
      </c>
      <c r="E50" s="18" t="s">
        <v>16</v>
      </c>
      <c r="F50" s="50"/>
      <c r="G50" s="50"/>
      <c r="H50" s="19">
        <f>IF(ISBLANK([6]KG!H9),"",[6]KG!H9)</f>
        <v>0.53549999999999998</v>
      </c>
      <c r="I50" s="50"/>
      <c r="J50" s="50"/>
      <c r="K50" s="19">
        <f>IF(ISBLANK([6]KG!K9),"",[6]KG!K9)</f>
        <v>0.51</v>
      </c>
      <c r="L50" s="50"/>
      <c r="M50" s="50"/>
      <c r="N50" s="19">
        <f>IF(ISBLANK([6]KG!N9),"",[6]KG!N9)</f>
        <v>0.54690000000000005</v>
      </c>
      <c r="O50" s="50"/>
      <c r="P50" s="50"/>
      <c r="Q50" s="19">
        <v>0.54</v>
      </c>
      <c r="R50" s="20" t="str">
        <f>IF(ISBLANK([6]KG!R9),"",[6]KG!R9)</f>
        <v/>
      </c>
      <c r="S50" s="21" t="str">
        <f>IF(ISBLANK([6]KG!S9),"",[6]KG!S9)</f>
        <v/>
      </c>
      <c r="T50" s="20" t="str">
        <f>IF(ISBLANK([6]KG!T9),"",[6]KG!T9)</f>
        <v/>
      </c>
      <c r="U50" s="20" t="s">
        <v>271</v>
      </c>
    </row>
    <row r="51" spans="1:21" s="15" customFormat="1" ht="50.1" customHeight="1" x14ac:dyDescent="0.2">
      <c r="A51" s="28" t="s">
        <v>116</v>
      </c>
      <c r="B51" s="11" t="s">
        <v>117</v>
      </c>
      <c r="C51" s="12"/>
      <c r="D51" s="12"/>
      <c r="E51" s="12"/>
      <c r="F51" s="29"/>
      <c r="G51" s="29"/>
      <c r="H51" s="29"/>
      <c r="I51" s="29"/>
      <c r="J51" s="29"/>
      <c r="K51" s="29"/>
      <c r="L51" s="29"/>
      <c r="M51" s="29"/>
      <c r="N51" s="29"/>
      <c r="O51" s="29"/>
      <c r="P51" s="29"/>
      <c r="Q51" s="29"/>
      <c r="R51" s="30"/>
      <c r="S51" s="31"/>
      <c r="T51" s="31"/>
      <c r="U51" s="30"/>
    </row>
    <row r="52" spans="1:21" ht="89.25" customHeight="1" x14ac:dyDescent="0.2">
      <c r="A52" s="16" t="s">
        <v>118</v>
      </c>
      <c r="B52" s="22" t="s">
        <v>119</v>
      </c>
      <c r="C52" s="16" t="s">
        <v>102</v>
      </c>
      <c r="D52" s="18" t="s">
        <v>81</v>
      </c>
      <c r="E52" s="18" t="s">
        <v>16</v>
      </c>
      <c r="F52" s="45"/>
      <c r="G52" s="45"/>
      <c r="H52" s="45"/>
      <c r="I52" s="45"/>
      <c r="J52" s="45"/>
      <c r="K52" s="45"/>
      <c r="L52" s="45"/>
      <c r="M52" s="45"/>
      <c r="N52" s="45"/>
      <c r="O52" s="45"/>
      <c r="P52" s="45"/>
      <c r="Q52" s="45" t="str">
        <f>IF(ISBLANK([6]KG!Q10),"",[6]KG!Q10)</f>
        <v/>
      </c>
      <c r="R52" s="20" t="str">
        <f>IF(ISBLANK([6]KG!R10),"",[6]KG!R10)</f>
        <v/>
      </c>
      <c r="S52" s="20" t="str">
        <f>IF(ISBLANK([6]KG!S10),"",[6]KG!S10)</f>
        <v>2014 REC data shows applications with public involvement rising to 38% from 28% in 2012; 19% in 2010. 57% of non-commercially funded applicants involved the public in 2014; 40% in 2012; 29% in 2010. 11% of commercially-funded applicants involved the public in 2014; 5% in 2012; 2% in 2010.</v>
      </c>
      <c r="T52" s="20" t="str">
        <f>IF(ISBLANK([6]KG!T10),"",[6]KG!T10)</f>
        <v/>
      </c>
      <c r="U52" s="20" t="s">
        <v>266</v>
      </c>
    </row>
    <row r="53" spans="1:21" ht="50.1" customHeight="1" x14ac:dyDescent="0.2">
      <c r="A53" s="43" t="s">
        <v>120</v>
      </c>
      <c r="B53" s="26" t="s">
        <v>121</v>
      </c>
      <c r="C53" s="16" t="s">
        <v>14</v>
      </c>
      <c r="D53" s="18" t="s">
        <v>81</v>
      </c>
      <c r="E53" s="18" t="s">
        <v>16</v>
      </c>
      <c r="F53" s="45"/>
      <c r="G53" s="45"/>
      <c r="H53" s="45"/>
      <c r="I53" s="45"/>
      <c r="J53" s="45"/>
      <c r="K53" s="45"/>
      <c r="L53" s="45"/>
      <c r="M53" s="45"/>
      <c r="N53" s="45"/>
      <c r="O53" s="45"/>
      <c r="P53" s="45"/>
      <c r="Q53" s="19">
        <f>IF(ISBLANK([2]JK!Q8),"",[2]JK!Q8)</f>
        <v>1</v>
      </c>
      <c r="R53" s="20" t="str">
        <f>IF(ISBLANK([2]JK!R8),"",[2]JK!R8)</f>
        <v/>
      </c>
      <c r="S53" s="20" t="str">
        <f>IF(ISBLANK([2]JK!S8),"",[2]JK!S8)</f>
        <v>All committees  correctly constituted  in terms of lay/expert membetship. Monitored and checked at annual reporting and  6 monthly QC checks and in line with  on-going monitoring arrangemnets.  Social Care REC membership and lay/expert arrangments reviewed at audit, formal confirmation of expert  status to  be advised.</v>
      </c>
      <c r="T53" s="20" t="str">
        <f>IF(ISBLANK([2]JK!T8),"",[2]JK!T8)</f>
        <v/>
      </c>
      <c r="U53" s="20" t="str">
        <f>IF(ISBLANK([2]JK!U8),"",[2]JK!U8)</f>
        <v>All RECs correctly constituted</v>
      </c>
    </row>
    <row r="54" spans="1:21" ht="50.1" customHeight="1" x14ac:dyDescent="0.2">
      <c r="A54" s="43" t="s">
        <v>122</v>
      </c>
      <c r="B54" s="26" t="s">
        <v>123</v>
      </c>
      <c r="C54" s="18" t="s">
        <v>102</v>
      </c>
      <c r="D54" s="18" t="s">
        <v>81</v>
      </c>
      <c r="E54" s="18" t="s">
        <v>16</v>
      </c>
      <c r="F54" s="45"/>
      <c r="G54" s="45"/>
      <c r="H54" s="45"/>
      <c r="I54" s="45"/>
      <c r="J54" s="45"/>
      <c r="K54" s="45"/>
      <c r="L54" s="45"/>
      <c r="M54" s="45"/>
      <c r="N54" s="45"/>
      <c r="O54" s="45"/>
      <c r="P54" s="45"/>
      <c r="Q54" s="45" t="str">
        <f>IF(ISBLANK([6]KG!Q11),"",[6]KG!Q11)</f>
        <v/>
      </c>
      <c r="R54" s="20" t="str">
        <f>IF(ISBLANK([6]KG!R11),"",[6]KG!R11)</f>
        <v/>
      </c>
      <c r="S54" s="20" t="str">
        <f>IF(ISBLANK([6]KG!S11),"",[6]KG!S11)</f>
        <v xml:space="preserve">In 2015/16 we have involved six public contributors in a project to develop new content for the public involvement pages of the HRA web site. This work will be completed in December 2015 and feedback from the contributors will be collected then.  </v>
      </c>
      <c r="T54" s="20" t="str">
        <f>IF(ISBLANK([6]KG!T11),"",[6]KG!T11)</f>
        <v/>
      </c>
      <c r="U54" s="20" t="s">
        <v>267</v>
      </c>
    </row>
    <row r="55" spans="1:21" s="15" customFormat="1" ht="50.1" customHeight="1" x14ac:dyDescent="0.2">
      <c r="A55" s="28" t="s">
        <v>124</v>
      </c>
      <c r="B55" s="11" t="s">
        <v>125</v>
      </c>
      <c r="C55" s="12"/>
      <c r="D55" s="12"/>
      <c r="E55" s="12"/>
      <c r="F55" s="29"/>
      <c r="G55" s="29"/>
      <c r="H55" s="29"/>
      <c r="I55" s="29"/>
      <c r="J55" s="29"/>
      <c r="K55" s="29"/>
      <c r="L55" s="29"/>
      <c r="M55" s="29"/>
      <c r="N55" s="29"/>
      <c r="O55" s="29"/>
      <c r="P55" s="29"/>
      <c r="Q55" s="29"/>
      <c r="R55" s="30"/>
      <c r="S55" s="31"/>
      <c r="T55" s="31"/>
      <c r="U55" s="30"/>
    </row>
    <row r="56" spans="1:21" ht="50.1" customHeight="1" x14ac:dyDescent="0.2">
      <c r="A56" s="18" t="s">
        <v>126</v>
      </c>
      <c r="B56" s="27" t="s">
        <v>127</v>
      </c>
      <c r="C56" s="18" t="s">
        <v>65</v>
      </c>
      <c r="D56" s="18" t="s">
        <v>40</v>
      </c>
      <c r="E56" s="18" t="s">
        <v>35</v>
      </c>
      <c r="F56" s="45"/>
      <c r="G56" s="45"/>
      <c r="H56" s="16">
        <f>IF(ISBLANK([5]IC!H5),"",[5]IC!H5)</f>
        <v>3</v>
      </c>
      <c r="I56" s="45"/>
      <c r="J56" s="45"/>
      <c r="K56" s="45" t="str">
        <f>IF(ISBLANK([5]IC!K5),"",[5]IC!K5)</f>
        <v/>
      </c>
      <c r="L56" s="45"/>
      <c r="M56" s="45"/>
      <c r="N56" s="45" t="str">
        <f>IF(ISBLANK([5]IC!N5),"",[5]IC!N5)</f>
        <v/>
      </c>
      <c r="O56" s="45"/>
      <c r="P56" s="45"/>
      <c r="Q56" s="45" t="str">
        <f>IF(ISBLANK([5]IC!Q5),"",[5]IC!Q5)</f>
        <v/>
      </c>
      <c r="R56" s="20" t="str">
        <f>IF(ISBLANK([5]IC!R5),"",[5]IC!R5)</f>
        <v/>
      </c>
      <c r="S56" s="20" t="str">
        <f>IF(ISBLANK([5]IC!S5),"",[5]IC!S5)</f>
        <v/>
      </c>
      <c r="T56" s="20" t="str">
        <f>IF(ISBLANK([5]IC!T5),"",[5]IC!T5)</f>
        <v/>
      </c>
      <c r="U56" s="20" t="str">
        <f>IF(ISBLANK([5]IC!U5),"",[5]IC!U5)</f>
        <v/>
      </c>
    </row>
    <row r="57" spans="1:21" ht="50.1" customHeight="1" x14ac:dyDescent="0.2">
      <c r="A57" s="18" t="s">
        <v>128</v>
      </c>
      <c r="B57" s="187" t="s">
        <v>129</v>
      </c>
      <c r="C57" s="40" t="s">
        <v>65</v>
      </c>
      <c r="D57" s="40" t="s">
        <v>40</v>
      </c>
      <c r="E57" s="40" t="s">
        <v>35</v>
      </c>
      <c r="F57" s="45"/>
      <c r="G57" s="45"/>
      <c r="H57" s="16">
        <f>IF(ISBLANK([1]YC2015!H14),"",[1]YC2015!H14)</f>
        <v>1</v>
      </c>
      <c r="I57" s="45"/>
      <c r="J57" s="45"/>
      <c r="K57" s="16">
        <f>IF(ISBLANK([1]YC2015!K14),"",[1]YC2015!K14)</f>
        <v>1</v>
      </c>
      <c r="L57" s="45"/>
      <c r="M57" s="45"/>
      <c r="N57" s="16">
        <f>IF(ISBLANK([1]YC2015!N14),"",[1]YC2015!N14)</f>
        <v>2</v>
      </c>
      <c r="O57" s="45"/>
      <c r="P57" s="45"/>
      <c r="Q57" s="16">
        <v>3</v>
      </c>
      <c r="R57" s="51" t="str">
        <f>IF(ISBLANK([1]YC2015!$R$14),"",[1]YC2015!$R$14)</f>
        <v/>
      </c>
      <c r="S57" s="52" t="str">
        <f>IF(ISBLANK([1]YC2015!$S$14),"",[1]YC2015!$S$14)</f>
        <v>These timelines may need to be reconsidered in light of volume or work required to produce</v>
      </c>
      <c r="T57" s="51" t="str">
        <f>IF(ISBLANK([1]YC2015!$R$14),"",[1]YC2015!$R$14)</f>
        <v/>
      </c>
      <c r="U57" s="51" t="str">
        <f>IF(ISBLANK([1]YC2015!$R$14),"",[1]YC2015!$R$14)</f>
        <v/>
      </c>
    </row>
    <row r="58" spans="1:21" s="15" customFormat="1" ht="50.1" customHeight="1" x14ac:dyDescent="0.2">
      <c r="A58" s="53" t="s">
        <v>130</v>
      </c>
      <c r="B58" s="11" t="s">
        <v>131</v>
      </c>
      <c r="C58" s="54"/>
      <c r="D58" s="12"/>
      <c r="E58" s="12"/>
      <c r="F58" s="29"/>
      <c r="G58" s="29"/>
      <c r="H58" s="29"/>
      <c r="I58" s="29"/>
      <c r="J58" s="29"/>
      <c r="K58" s="29"/>
      <c r="L58" s="29"/>
      <c r="M58" s="29"/>
      <c r="N58" s="29"/>
      <c r="O58" s="29"/>
      <c r="P58" s="29"/>
      <c r="Q58" s="29"/>
      <c r="R58" s="30"/>
      <c r="S58" s="31"/>
      <c r="T58" s="31"/>
      <c r="U58" s="30"/>
    </row>
    <row r="59" spans="1:21" ht="50.1" customHeight="1" x14ac:dyDescent="0.2">
      <c r="A59" s="18" t="s">
        <v>132</v>
      </c>
      <c r="B59" s="27" t="s">
        <v>133</v>
      </c>
      <c r="C59" s="33" t="s">
        <v>65</v>
      </c>
      <c r="D59" s="33" t="s">
        <v>40</v>
      </c>
      <c r="E59" s="33" t="s">
        <v>16</v>
      </c>
      <c r="F59" s="45"/>
      <c r="G59" s="45"/>
      <c r="H59" s="55">
        <f>IF(ISBLANK([1]YC2015!H15),"",[1]YC2015!H15)</f>
        <v>0.79744136460554371</v>
      </c>
      <c r="I59" s="45"/>
      <c r="J59" s="45"/>
      <c r="K59" s="55">
        <f>IF(ISBLANK([1]YC2015!K15),"",[1]YC2015!K15)</f>
        <v>0.84841075794621024</v>
      </c>
      <c r="L59" s="45"/>
      <c r="M59" s="45"/>
      <c r="N59" s="55">
        <f>IF(ISBLANK([1]YC2015!N15),"",[1]YC2015!N15)</f>
        <v>0.84</v>
      </c>
      <c r="O59" s="45"/>
      <c r="P59" s="45"/>
      <c r="Q59" s="55">
        <f>IF(ISBLANK([1]YC2015!Q15),"",[1]YC2015!Q15)</f>
        <v>0.95063291139240502</v>
      </c>
      <c r="R59" s="56" t="str">
        <f>IF(ISBLANK([1]YC2015!R15),"",[1]YC2015!R15)</f>
        <v>Figures for training places provided remain imprecise at present time and will generally appear to be in excess of demand.</v>
      </c>
      <c r="S59" s="57" t="str">
        <f>IF(ISBLANK([1]YC2015!S15),"",[1]YC2015!S15)</f>
        <v/>
      </c>
      <c r="T59" s="56" t="str">
        <f>IF(ISBLANK([1]YC2015!T15),"",[1]YC2015!T15)</f>
        <v>Places available are dictated by training room size. Where events are restricted to small audiences e.g. Managers, this results in a small number of bookings compared to 'available places'. This may skew apparent uptake figures.</v>
      </c>
      <c r="U59" s="56" t="str">
        <f>IF(ISBLANK([1]YC2015!U15),"",[1]YC2015!U15)</f>
        <v/>
      </c>
    </row>
    <row r="60" spans="1:21" ht="50.1" customHeight="1" x14ac:dyDescent="0.2">
      <c r="A60" s="18" t="s">
        <v>134</v>
      </c>
      <c r="B60" s="27" t="s">
        <v>135</v>
      </c>
      <c r="C60" s="18" t="s">
        <v>65</v>
      </c>
      <c r="D60" s="18" t="s">
        <v>40</v>
      </c>
      <c r="E60" s="18" t="s">
        <v>16</v>
      </c>
      <c r="F60" s="45"/>
      <c r="G60" s="45"/>
      <c r="H60" s="19">
        <f>IF(ISBLANK([1]YC2015!H16),"",[1]YC2015!H16)</f>
        <v>1</v>
      </c>
      <c r="I60" s="45"/>
      <c r="J60" s="45"/>
      <c r="K60" s="55">
        <f>IF(ISBLANK([1]YC2015!K16),"",[1]YC2015!K16)</f>
        <v>0.92600000000000005</v>
      </c>
      <c r="L60" s="45"/>
      <c r="M60" s="45"/>
      <c r="N60" s="19">
        <f>IF(ISBLANK([1]YC2015!N16),"",[1]YC2015!N16)</f>
        <v>0.88229999999999997</v>
      </c>
      <c r="O60" s="45"/>
      <c r="P60" s="45"/>
      <c r="Q60" s="23">
        <v>0.93</v>
      </c>
      <c r="R60" s="56" t="str">
        <f>IF(ISBLANK([1]YC2015!R16),"",[1]YC2015!R16)</f>
        <v>100% of events achieved &gt;85% eveluation scores. Mean evaluation score is 94%.</v>
      </c>
      <c r="S60" s="57" t="str">
        <f>IF(ISBLANK([1]YC2015!S16),"",[1]YC2015!S16)</f>
        <v/>
      </c>
      <c r="T60" s="56" t="str">
        <f>IF(ISBLANK([1]YC2015!T16),"",[1]YC2015!T16)</f>
        <v>15 out of 17 events gained &gt;=85% satisfaction scores. 2 of 17 scored 82%.</v>
      </c>
      <c r="U60" s="56" t="str">
        <f>IF(ISBLANK([1]YC2015!U16),"",[1]YC2015!U16)</f>
        <v/>
      </c>
    </row>
    <row r="61" spans="1:21" ht="50.1" customHeight="1" x14ac:dyDescent="0.2">
      <c r="A61" s="18" t="s">
        <v>136</v>
      </c>
      <c r="B61" s="26" t="s">
        <v>137</v>
      </c>
      <c r="C61" s="43" t="s">
        <v>138</v>
      </c>
      <c r="D61" s="44" t="s">
        <v>15</v>
      </c>
      <c r="E61" s="44" t="s">
        <v>16</v>
      </c>
      <c r="F61" s="19">
        <f>IF(ISBLANK([5]IC!F6),"",[5]IC!F6)</f>
        <v>1</v>
      </c>
      <c r="G61" s="19">
        <f>IF(ISBLANK([5]IC!G6),"",[5]IC!G6)</f>
        <v>1</v>
      </c>
      <c r="H61" s="19">
        <f>IF(ISBLANK([5]IC!H6),"",[5]IC!H6)</f>
        <v>1</v>
      </c>
      <c r="I61" s="19">
        <f>IF(ISBLANK([5]IC!I6),"",[5]IC!I6)</f>
        <v>0.85</v>
      </c>
      <c r="J61" s="19">
        <f>IF(ISBLANK([5]IC!J6),"",[5]IC!J6)</f>
        <v>1</v>
      </c>
      <c r="K61" s="19">
        <f>IF(ISBLANK([5]IC!K6),"",[5]IC!K6)</f>
        <v>0.86</v>
      </c>
      <c r="L61" s="19">
        <f>IF(ISBLANK([5]IC!L6),"",[5]IC!L6)</f>
        <v>0.83</v>
      </c>
      <c r="M61" s="19">
        <f>IF(ISBLANK([5]IC!M6),"",[5]IC!M6)</f>
        <v>0.83</v>
      </c>
      <c r="N61" s="19">
        <f>IF(ISBLANK([5]IC!N6),"",[5]IC!N6)</f>
        <v>1</v>
      </c>
      <c r="O61" s="19">
        <v>0.87</v>
      </c>
      <c r="P61" s="19">
        <v>1</v>
      </c>
      <c r="Q61" s="19">
        <v>1</v>
      </c>
      <c r="R61" s="20" t="str">
        <f>IF(ISBLANK([5]IC!R6),"",[5]IC!R6)</f>
        <v/>
      </c>
      <c r="S61" s="21" t="str">
        <f>IF(ISBLANK([5]IC!S6),"",[5]IC!S6)</f>
        <v>2 out of 13 courses cancelled in July ( 1 was the HRA Induction where we did not have enough new starters to run
1 out of 6 courses cancelled in Sept (this H&amp;S course was moved to Oct)</v>
      </c>
      <c r="T61" s="56" t="s">
        <v>249</v>
      </c>
      <c r="U61" s="20" t="s">
        <v>262</v>
      </c>
    </row>
    <row r="62" spans="1:21" ht="50.1" customHeight="1" x14ac:dyDescent="0.2">
      <c r="A62" s="18" t="s">
        <v>139</v>
      </c>
      <c r="B62" s="180" t="s">
        <v>140</v>
      </c>
      <c r="C62" s="39" t="s">
        <v>138</v>
      </c>
      <c r="D62" s="58" t="s">
        <v>40</v>
      </c>
      <c r="E62" s="58" t="s">
        <v>16</v>
      </c>
      <c r="F62" s="45"/>
      <c r="G62" s="45"/>
      <c r="H62" s="16">
        <v>1</v>
      </c>
      <c r="I62" s="45"/>
      <c r="J62" s="45"/>
      <c r="K62" s="16">
        <v>1</v>
      </c>
      <c r="L62" s="45"/>
      <c r="M62" s="45"/>
      <c r="N62" s="16">
        <v>1</v>
      </c>
      <c r="O62" s="45"/>
      <c r="P62" s="45"/>
      <c r="Q62" s="206">
        <v>3</v>
      </c>
      <c r="R62" s="51" t="str">
        <f>IF(ISBLANK([3]TS!R7),"",[3]TS!R7)</f>
        <v/>
      </c>
      <c r="S62" s="20" t="str">
        <f>IF(ISBLANK([3]TS!S7),"",[3]TS!S7)</f>
        <v>Other methods such as Webex being considerd which will increase  accessibility, but may be very difficult to place a % upon</v>
      </c>
      <c r="T62" s="51"/>
      <c r="U62" s="51" t="s">
        <v>263</v>
      </c>
    </row>
    <row r="63" spans="1:21" s="15" customFormat="1" ht="50.1" customHeight="1" x14ac:dyDescent="0.2">
      <c r="A63" s="53" t="s">
        <v>141</v>
      </c>
      <c r="B63" s="11" t="s">
        <v>142</v>
      </c>
      <c r="C63" s="12"/>
      <c r="D63" s="12"/>
      <c r="E63" s="12"/>
      <c r="F63" s="29"/>
      <c r="G63" s="29"/>
      <c r="H63" s="29"/>
      <c r="I63" s="29"/>
      <c r="J63" s="29"/>
      <c r="K63" s="29"/>
      <c r="L63" s="29"/>
      <c r="M63" s="29"/>
      <c r="N63" s="29"/>
      <c r="O63" s="29"/>
      <c r="P63" s="29"/>
      <c r="Q63" s="29"/>
      <c r="R63" s="30"/>
      <c r="S63" s="31"/>
      <c r="T63" s="31"/>
      <c r="U63" s="30"/>
    </row>
    <row r="64" spans="1:21" ht="50.1" customHeight="1" x14ac:dyDescent="0.2">
      <c r="A64" s="16" t="s">
        <v>143</v>
      </c>
      <c r="B64" s="59" t="s">
        <v>144</v>
      </c>
      <c r="C64" s="60" t="s">
        <v>65</v>
      </c>
      <c r="D64" s="33" t="s">
        <v>81</v>
      </c>
      <c r="E64" s="33" t="s">
        <v>35</v>
      </c>
      <c r="F64" s="45"/>
      <c r="G64" s="45"/>
      <c r="H64" s="45"/>
      <c r="I64" s="45"/>
      <c r="J64" s="45"/>
      <c r="K64" s="45"/>
      <c r="L64" s="45"/>
      <c r="M64" s="45"/>
      <c r="N64" s="45"/>
      <c r="O64" s="45"/>
      <c r="P64" s="45"/>
      <c r="Q64" s="19">
        <v>1</v>
      </c>
      <c r="R64" s="56" t="str">
        <f>IF(ISBLANK([5]IC!R7),"",[5]IC!R7)</f>
        <v/>
      </c>
      <c r="S64" s="57" t="str">
        <f>IF(ISBLANK([5]IC!S7),"",[5]IC!S7)</f>
        <v>Staff survey for 15/16 went live on  2nd November results due before xmas.</v>
      </c>
      <c r="T64" s="56" t="str">
        <f>IF(ISBLANK([5]IC!T7),"",[5]IC!T7)</f>
        <v/>
      </c>
      <c r="U64" s="56" t="s">
        <v>254</v>
      </c>
    </row>
    <row r="65" spans="1:21" s="15" customFormat="1" ht="50.1" customHeight="1" x14ac:dyDescent="0.2">
      <c r="A65" s="28" t="s">
        <v>145</v>
      </c>
      <c r="B65" s="11" t="s">
        <v>146</v>
      </c>
      <c r="C65" s="12"/>
      <c r="D65" s="12"/>
      <c r="E65" s="12"/>
      <c r="F65" s="29"/>
      <c r="G65" s="29"/>
      <c r="H65" s="29"/>
      <c r="I65" s="29"/>
      <c r="J65" s="29"/>
      <c r="K65" s="29"/>
      <c r="L65" s="29"/>
      <c r="M65" s="29"/>
      <c r="N65" s="29"/>
      <c r="O65" s="29"/>
      <c r="P65" s="29"/>
      <c r="Q65" s="29"/>
      <c r="R65" s="30"/>
      <c r="S65" s="31"/>
      <c r="T65" s="31"/>
      <c r="U65" s="30"/>
    </row>
    <row r="66" spans="1:21" ht="50.1" customHeight="1" x14ac:dyDescent="0.2">
      <c r="A66" s="18" t="s">
        <v>147</v>
      </c>
      <c r="B66" s="27" t="s">
        <v>148</v>
      </c>
      <c r="C66" s="18" t="s">
        <v>149</v>
      </c>
      <c r="D66" s="18" t="s">
        <v>40</v>
      </c>
      <c r="E66" s="18" t="s">
        <v>16</v>
      </c>
      <c r="F66" s="45"/>
      <c r="G66" s="45"/>
      <c r="H66" s="16" t="str">
        <f>IF(ISBLANK([7]SR!H3),"",[7]SR!H3)</f>
        <v>N/A</v>
      </c>
      <c r="I66" s="45"/>
      <c r="J66" s="45"/>
      <c r="K66" s="19">
        <f>IF(ISBLANK([7]SR!K3),"",[7]SR!K3)</f>
        <v>1</v>
      </c>
      <c r="L66" s="34"/>
      <c r="M66" s="34"/>
      <c r="N66" s="19">
        <f>IF(ISBLANK([7]SR!N3),"",[7]SR!N3)</f>
        <v>1</v>
      </c>
      <c r="O66" s="34"/>
      <c r="P66" s="34"/>
      <c r="Q66" s="19">
        <f>IF(ISBLANK([7]SR!Q3),"",[7]SR!Q3)</f>
        <v>1</v>
      </c>
      <c r="R66" s="20" t="str">
        <f>IF(ISBLANK([7]SR!R3),"",[7]SR!R3)</f>
        <v>No complaints received.</v>
      </c>
      <c r="S66" s="21" t="str">
        <f>IF(ISBLANK([7]SR!S3),"",[7]SR!S3)</f>
        <v>Only one complaint received.</v>
      </c>
      <c r="T66" s="20" t="str">
        <f>IF(ISBLANK([7]SR!T3),"",[7]SR!T3)</f>
        <v>2 complaints received for this period. 1 closed within 25 days. 1 still being investigated with complainant informed.</v>
      </c>
      <c r="U66" s="20" t="str">
        <f>IF(ISBLANK([7]SR!U3),"",[7]SR!U3)</f>
        <v>0 complaints received</v>
      </c>
    </row>
    <row r="67" spans="1:21" ht="50.1" customHeight="1" x14ac:dyDescent="0.2">
      <c r="A67" s="16" t="s">
        <v>150</v>
      </c>
      <c r="B67" s="22" t="s">
        <v>151</v>
      </c>
      <c r="C67" s="16" t="s">
        <v>149</v>
      </c>
      <c r="D67" s="18" t="s">
        <v>40</v>
      </c>
      <c r="E67" s="18" t="s">
        <v>16</v>
      </c>
      <c r="F67" s="45"/>
      <c r="G67" s="45"/>
      <c r="H67" s="19">
        <f>IF(ISBLANK([7]SR!H4),"",[7]SR!H4)</f>
        <v>1</v>
      </c>
      <c r="I67" s="34"/>
      <c r="J67" s="34"/>
      <c r="K67" s="19">
        <f>IF(ISBLANK([7]SR!K4),"",[7]SR!K4)</f>
        <v>1</v>
      </c>
      <c r="L67" s="34"/>
      <c r="M67" s="34"/>
      <c r="N67" s="19">
        <f>IF(ISBLANK([7]SR!N4),"",[7]SR!N4)</f>
        <v>1</v>
      </c>
      <c r="O67" s="34"/>
      <c r="P67" s="34"/>
      <c r="Q67" s="19">
        <f>IF(ISBLANK([7]SR!Q4),"",[7]SR!Q4)</f>
        <v>1</v>
      </c>
      <c r="R67" s="20" t="str">
        <f>IF(ISBLANK([7]SR!R4),"",[7]SR!R4)</f>
        <v>15 FOIs received for Quarter 2.</v>
      </c>
      <c r="S67" s="21" t="str">
        <f>IF(ISBLANK([7]SR!S4),"",[7]SR!S4)</f>
        <v/>
      </c>
      <c r="T67" s="20" t="str">
        <f>IF(ISBLANK([7]SR!T4),"",[7]SR!T4)</f>
        <v/>
      </c>
      <c r="U67" s="20" t="str">
        <f>IF(ISBLANK([7]SR!U4),"",[7]SR!U4)</f>
        <v/>
      </c>
    </row>
    <row r="68" spans="1:21" ht="50.1" customHeight="1" x14ac:dyDescent="0.2">
      <c r="A68" s="18" t="s">
        <v>152</v>
      </c>
      <c r="B68" s="22" t="s">
        <v>153</v>
      </c>
      <c r="C68" s="16" t="s">
        <v>149</v>
      </c>
      <c r="D68" s="18" t="s">
        <v>40</v>
      </c>
      <c r="E68" s="18" t="s">
        <v>16</v>
      </c>
      <c r="F68" s="45"/>
      <c r="G68" s="45"/>
      <c r="H68" s="19">
        <f>IF(ISBLANK([7]SR!H5),"",[7]SR!H5)</f>
        <v>1</v>
      </c>
      <c r="I68" s="34"/>
      <c r="J68" s="34"/>
      <c r="K68" s="19">
        <f>IF(ISBLANK([7]SR!K5),"",[7]SR!K5)</f>
        <v>1</v>
      </c>
      <c r="L68" s="34"/>
      <c r="M68" s="34"/>
      <c r="N68" s="19">
        <f>IF(ISBLANK([7]SR!N5),"",[7]SR!N5)</f>
        <v>0.9</v>
      </c>
      <c r="O68" s="34"/>
      <c r="P68" s="34"/>
      <c r="Q68" s="19">
        <f>IF(ISBLANK([7]SR!Q5),"",[7]SR!Q5)</f>
        <v>1</v>
      </c>
      <c r="R68" s="20" t="str">
        <f>IF(ISBLANK([7]SR!R5),"",[7]SR!R5)</f>
        <v/>
      </c>
      <c r="S68" s="21" t="str">
        <f>IF(ISBLANK([7]SR!S5),"",[7]SR!S5)</f>
        <v/>
      </c>
      <c r="T68" s="20" t="str">
        <f>IF(ISBLANK([7]SR!T5),"",[7]SR!T5)</f>
        <v>11 FOI requests received for Q3. 1 FOI over 20 day period. Part response provided within 20 days however staff sickness, staff availability at Christmas and need for legal advice meant part of the request over 20 working days</v>
      </c>
      <c r="U68" s="20" t="str">
        <f>IF(ISBLANK([7]SR!U5),"",[7]SR!U5)</f>
        <v>8 FOI requests received for Q4. Average time for response 7 days.</v>
      </c>
    </row>
    <row r="69" spans="1:21" ht="50.1" customHeight="1" x14ac:dyDescent="0.2">
      <c r="A69" s="16" t="s">
        <v>154</v>
      </c>
      <c r="B69" s="22" t="s">
        <v>155</v>
      </c>
      <c r="C69" s="16" t="s">
        <v>149</v>
      </c>
      <c r="D69" s="18" t="s">
        <v>40</v>
      </c>
      <c r="E69" s="18" t="s">
        <v>16</v>
      </c>
      <c r="F69" s="45"/>
      <c r="G69" s="45"/>
      <c r="H69" s="19" t="str">
        <f>IF(ISBLANK([7]SR!H6),"",[7]SR!H6)</f>
        <v>N/A</v>
      </c>
      <c r="I69" s="34"/>
      <c r="J69" s="34"/>
      <c r="K69" s="19" t="str">
        <f>IF(ISBLANK([7]SR!K6),"",[7]SR!K6)</f>
        <v>N/A</v>
      </c>
      <c r="L69" s="34"/>
      <c r="M69" s="34"/>
      <c r="N69" s="19" t="str">
        <f>IF(ISBLANK([7]SR!N6),"",[7]SR!N6)</f>
        <v>N/A</v>
      </c>
      <c r="O69" s="34"/>
      <c r="P69" s="34"/>
      <c r="Q69" s="19" t="str">
        <f>IF(ISBLANK([7]SR!Q6),"",[7]SR!Q6)</f>
        <v>N/A</v>
      </c>
      <c r="R69" s="20" t="str">
        <f>IF(ISBLANK([7]SR!R6),"",[7]SR!R6)</f>
        <v>None received for Q2.</v>
      </c>
      <c r="S69" s="21" t="str">
        <f>IF(ISBLANK([7]SR!S6),"",[7]SR!S6)</f>
        <v/>
      </c>
      <c r="T69" s="20" t="str">
        <f>IF(ISBLANK([7]SR!T6),"",[7]SR!T6)</f>
        <v/>
      </c>
      <c r="U69" s="20" t="str">
        <f>IF(ISBLANK([7]SR!U6),"",[7]SR!U6)</f>
        <v/>
      </c>
    </row>
    <row r="70" spans="1:21" ht="50.1" customHeight="1" x14ac:dyDescent="0.2">
      <c r="A70" s="18" t="s">
        <v>156</v>
      </c>
      <c r="B70" s="27" t="s">
        <v>157</v>
      </c>
      <c r="C70" s="18" t="s">
        <v>65</v>
      </c>
      <c r="D70" s="18" t="s">
        <v>40</v>
      </c>
      <c r="E70" s="18" t="s">
        <v>35</v>
      </c>
      <c r="F70" s="45"/>
      <c r="G70" s="45"/>
      <c r="H70" s="16">
        <f>IF(ISBLANK([5]IC!H8),"",[5]IC!H8)</f>
        <v>1</v>
      </c>
      <c r="I70" s="45"/>
      <c r="J70" s="45"/>
      <c r="K70" s="16">
        <f>IF(ISBLANK([5]IC!K8),"",[5]IC!K8)</f>
        <v>3</v>
      </c>
      <c r="L70" s="34"/>
      <c r="M70" s="34"/>
      <c r="N70" s="196">
        <f>+[5]IC!$N$8</f>
        <v>3</v>
      </c>
      <c r="O70" s="34"/>
      <c r="P70" s="34"/>
      <c r="Q70" s="16">
        <v>2</v>
      </c>
      <c r="R70" s="20" t="s">
        <v>158</v>
      </c>
      <c r="S70" s="21" t="str">
        <f>IF(ISBLANK([5]IC!S8),"",[5]IC!S8)</f>
        <v>Recruitment profile up to date and published on HRA Website. HRA Organagram complete and ready to publish when we are notified by cabinet office of next publishing date on .gov.uk</v>
      </c>
      <c r="T70" s="20" t="str">
        <f>IF(ISBLANK([5]IC!T8),"",[5]IC!T8)</f>
        <v/>
      </c>
      <c r="U70" s="20" t="s">
        <v>255</v>
      </c>
    </row>
    <row r="71" spans="1:21" ht="50.1" customHeight="1" x14ac:dyDescent="0.2">
      <c r="A71" s="16" t="s">
        <v>159</v>
      </c>
      <c r="B71" s="27" t="s">
        <v>160</v>
      </c>
      <c r="C71" s="18" t="s">
        <v>161</v>
      </c>
      <c r="D71" s="18" t="s">
        <v>15</v>
      </c>
      <c r="E71" s="18" t="s">
        <v>35</v>
      </c>
      <c r="F71" s="16">
        <f>IF(ISBLANK([8]DC!F$3),"",[8]DC!F$3)</f>
        <v>2</v>
      </c>
      <c r="G71" s="16">
        <f>IF(ISBLANK([8]DC!G$3),"",[8]DC!G$3)</f>
        <v>2</v>
      </c>
      <c r="H71" s="16">
        <f>IF(ISBLANK([8]DC!H$3),"",[8]DC!H$3)</f>
        <v>2</v>
      </c>
      <c r="I71" s="16">
        <f>IF(ISBLANK([8]DC!I$3),"",[8]DC!I$3)</f>
        <v>2</v>
      </c>
      <c r="J71" s="16">
        <f>IF(ISBLANK([8]DC!J$3),"",[8]DC!J$3)</f>
        <v>3</v>
      </c>
      <c r="K71" s="16">
        <f>IF(ISBLANK([8]DC!K$3),"",[8]DC!K$3)</f>
        <v>3</v>
      </c>
      <c r="L71" s="16">
        <f>IF(ISBLANK([8]DC!L$3),"",[8]DC!L$3)</f>
        <v>3</v>
      </c>
      <c r="M71" s="16">
        <f>IF(ISBLANK([8]DC!M$3),"",[8]DC!M$3)</f>
        <v>3</v>
      </c>
      <c r="N71" s="16">
        <f>IF(ISBLANK([8]DC!N$3),"",[8]DC!N$3)</f>
        <v>2</v>
      </c>
      <c r="O71" s="16">
        <f>IF(ISBLANK([8]DC!O$3),"",[8]DC!O$3)</f>
        <v>2</v>
      </c>
      <c r="P71" s="16">
        <f>IF(ISBLANK([8]DC!P$3),"",[8]DC!P$3)</f>
        <v>3</v>
      </c>
      <c r="Q71" s="16">
        <f>IF(ISBLANK([8]DC!Q$3),"",[8]DC!Q$3)</f>
        <v>2</v>
      </c>
      <c r="R71" s="20" t="str">
        <f>IF(ISBLANK([8]DC!R$3),"",[8]DC!R$3)</f>
        <v>The data was uploaded each month, but slightly later than the 15th of the month.  A timetable has been established to ensure the information is uploaded in a timely manner for the remainder of the year.</v>
      </c>
      <c r="S71" s="21" t="str">
        <f>IF(ISBLANK([8]DC!S$3),"",[8]DC!S$3)</f>
        <v>There was a delay in uploading some of the transparency data in July due to problems on the website which were resolved but meant that the transparency data was uploaded slightly after the cut off</v>
      </c>
      <c r="T71" s="20" t="str">
        <f>IF(ISBLANK([8]DC!T$3),"",[8]DC!T$3)</f>
        <v>For December 2015 there were issues relating to the running of one of the reports which has delayed this one item being published.  The other reports were published in accordance with the timescale.</v>
      </c>
      <c r="U71" s="20" t="str">
        <f>IF(ISBLANK([8]DC!U$3),"",[8]DC!U$3)</f>
        <v>Delay in January due to difficulty in running one of the reports, reported to SBS.  Delayed in March due to completion of annual accounts</v>
      </c>
    </row>
    <row r="72" spans="1:21" s="15" customFormat="1" ht="50.1" customHeight="1" x14ac:dyDescent="0.2">
      <c r="A72" s="28" t="s">
        <v>162</v>
      </c>
      <c r="B72" s="11" t="s">
        <v>163</v>
      </c>
      <c r="C72" s="12"/>
      <c r="D72" s="12"/>
      <c r="E72" s="12"/>
      <c r="F72" s="29"/>
      <c r="G72" s="29"/>
      <c r="H72" s="29"/>
      <c r="I72" s="29"/>
      <c r="J72" s="29"/>
      <c r="K72" s="29"/>
      <c r="L72" s="29"/>
      <c r="M72" s="29"/>
      <c r="N72" s="29"/>
      <c r="O72" s="29"/>
      <c r="P72" s="29"/>
      <c r="Q72" s="29"/>
      <c r="R72" s="30"/>
      <c r="S72" s="31"/>
      <c r="T72" s="31"/>
      <c r="U72" s="30"/>
    </row>
    <row r="73" spans="1:21" ht="50.1" customHeight="1" x14ac:dyDescent="0.2">
      <c r="A73" s="18" t="s">
        <v>164</v>
      </c>
      <c r="B73" s="27" t="s">
        <v>165</v>
      </c>
      <c r="C73" s="18" t="s">
        <v>161</v>
      </c>
      <c r="D73" s="18" t="s">
        <v>15</v>
      </c>
      <c r="E73" s="18" t="s">
        <v>16</v>
      </c>
      <c r="F73" s="19">
        <f>IF(ISBLANK([8]DC!F4),"",[8]DC!F4)</f>
        <v>0.97</v>
      </c>
      <c r="G73" s="19">
        <f>IF(ISBLANK([8]DC!G4),"",[8]DC!G4)</f>
        <v>0.97</v>
      </c>
      <c r="H73" s="19">
        <f>IF(ISBLANK([8]DC!H4),"",[8]DC!H4)</f>
        <v>0.98</v>
      </c>
      <c r="I73" s="19">
        <f>IF(ISBLANK([8]DC!I4),"",[8]DC!I4)</f>
        <v>0.98</v>
      </c>
      <c r="J73" s="19">
        <f>IF(ISBLANK([8]DC!J4),"",[8]DC!J4)</f>
        <v>0.98</v>
      </c>
      <c r="K73" s="19">
        <f>IF(ISBLANK([8]DC!K4),"",[8]DC!K4)</f>
        <v>0.98</v>
      </c>
      <c r="L73" s="19">
        <f>IF(ISBLANK([8]DC!L4),"",[8]DC!L4)</f>
        <v>0.98</v>
      </c>
      <c r="M73" s="19">
        <f>IF(ISBLANK([8]DC!M4),"",[8]DC!M4)</f>
        <v>0.98</v>
      </c>
      <c r="N73" s="19">
        <f>IF(ISBLANK([8]DC!N4),"",[8]DC!N4)</f>
        <v>0.98</v>
      </c>
      <c r="O73" s="19">
        <f>IF(ISBLANK([8]DC!O4),"",[8]DC!O4)</f>
        <v>0.98</v>
      </c>
      <c r="P73" s="19">
        <f>IF(ISBLANK([8]DC!P4),"",[8]DC!P4)</f>
        <v>0.98</v>
      </c>
      <c r="Q73" s="19">
        <f>IF(ISBLANK([8]DC!Q4),"",[8]DC!Q4)</f>
        <v>0.98</v>
      </c>
      <c r="R73" s="20" t="str">
        <f>IF(ISBLANK([8]DC!R4),"",[8]DC!R4)</f>
        <v/>
      </c>
      <c r="S73" s="21" t="str">
        <f>IF(ISBLANK([8]DC!S$4),"",[8]DC!S$4)</f>
        <v/>
      </c>
      <c r="T73" s="20" t="str">
        <f>IF(ISBLANK([8]DC!T$4),"",[8]DC!T$4)</f>
        <v/>
      </c>
      <c r="U73" s="20" t="str">
        <f>IF(ISBLANK([8]DC!U$4),"",[8]DC!U$4)</f>
        <v/>
      </c>
    </row>
    <row r="74" spans="1:21" ht="50.1" customHeight="1" x14ac:dyDescent="0.2">
      <c r="A74" s="18" t="s">
        <v>166</v>
      </c>
      <c r="B74" s="27" t="s">
        <v>167</v>
      </c>
      <c r="C74" s="18" t="s">
        <v>161</v>
      </c>
      <c r="D74" s="18" t="s">
        <v>15</v>
      </c>
      <c r="E74" s="18" t="s">
        <v>16</v>
      </c>
      <c r="F74" s="19">
        <f>IF(ISBLANK([8]DC!F5),"",[8]DC!F5)</f>
        <v>1</v>
      </c>
      <c r="G74" s="19">
        <f>IF(ISBLANK([8]DC!G$5),"",[8]DC!G$5)</f>
        <v>0.97</v>
      </c>
      <c r="H74" s="19">
        <f>IF(ISBLANK([8]DC!H$5),"",[8]DC!H$5)</f>
        <v>0.98</v>
      </c>
      <c r="I74" s="19">
        <f>IF(ISBLANK([8]DC!I$5),"",[8]DC!I$5)</f>
        <v>0.99</v>
      </c>
      <c r="J74" s="19">
        <f>IF(ISBLANK([8]DC!J$5),"",[8]DC!J$5)</f>
        <v>0.98</v>
      </c>
      <c r="K74" s="19">
        <f>IF(ISBLANK([8]DC!K$5),"",[8]DC!K$5)</f>
        <v>0.98</v>
      </c>
      <c r="L74" s="19">
        <f>IF(ISBLANK([8]DC!L$5),"",[8]DC!L$5)</f>
        <v>0.99</v>
      </c>
      <c r="M74" s="19">
        <f>IF(ISBLANK([8]DC!M$5),"",[8]DC!M$5)</f>
        <v>0.96</v>
      </c>
      <c r="N74" s="19">
        <f>IF(ISBLANK([8]DC!N$5),"",[8]DC!N$5)</f>
        <v>0.96</v>
      </c>
      <c r="O74" s="19">
        <f>IF(ISBLANK([8]DC!O$5),"",[8]DC!O$5)</f>
        <v>0.97</v>
      </c>
      <c r="P74" s="19">
        <f>IF(ISBLANK([8]DC!P$5),"",[8]DC!P$5)</f>
        <v>0.97</v>
      </c>
      <c r="Q74" s="19">
        <f>IF(ISBLANK([8]DC!Q$5),"",[8]DC!Q$5)</f>
        <v>0.97</v>
      </c>
      <c r="R74" s="20" t="str">
        <f>IF(ISBLANK([8]DC!R$5),"",[8]DC!R$5)</f>
        <v/>
      </c>
      <c r="S74" s="21" t="str">
        <f>IF(ISBLANK([8]DC!S$5),"",[8]DC!S$5)</f>
        <v/>
      </c>
      <c r="T74" s="20" t="str">
        <f>IF(ISBLANK([8]DC!T$5),"",[8]DC!T$5)</f>
        <v/>
      </c>
      <c r="U74" s="20" t="str">
        <f>IF(ISBLANK([8]DC!U$5),"",[8]DC!U$5)</f>
        <v/>
      </c>
    </row>
    <row r="75" spans="1:21" ht="50.1" customHeight="1" x14ac:dyDescent="0.2">
      <c r="A75" s="18" t="s">
        <v>168</v>
      </c>
      <c r="B75" s="26" t="s">
        <v>169</v>
      </c>
      <c r="C75" s="18" t="s">
        <v>161</v>
      </c>
      <c r="D75" s="18" t="s">
        <v>15</v>
      </c>
      <c r="E75" s="18" t="s">
        <v>16</v>
      </c>
      <c r="F75" s="19">
        <f>IF(ISBLANK([8]DC!F6),"",[8]DC!F6)</f>
        <v>0.56000000000000005</v>
      </c>
      <c r="G75" s="19">
        <f>IF(ISBLANK([8]DC!G6),"",[8]DC!G6)</f>
        <v>0.54</v>
      </c>
      <c r="H75" s="19">
        <f>IF(ISBLANK([8]DC!H6),"",[8]DC!H6)</f>
        <v>0.57999999999999996</v>
      </c>
      <c r="I75" s="19">
        <f>IF(ISBLANK([8]DC!I6),"",[8]DC!I6)</f>
        <v>0.59</v>
      </c>
      <c r="J75" s="19">
        <f>IF(ISBLANK([8]DC!J6),"",[8]DC!J6)</f>
        <v>0.59</v>
      </c>
      <c r="K75" s="19">
        <f>IF(ISBLANK([8]DC!K6),"",[8]DC!K6)</f>
        <v>0.57999999999999996</v>
      </c>
      <c r="L75" s="19">
        <f>IF(ISBLANK([8]DC!L6),"",[8]DC!L6)</f>
        <v>0.59</v>
      </c>
      <c r="M75" s="19">
        <f>IF(ISBLANK([8]DC!M6),"",[8]DC!M6)</f>
        <v>0.59</v>
      </c>
      <c r="N75" s="19">
        <f>IF(ISBLANK([8]DC!N6),"",[8]DC!N6)</f>
        <v>0.59</v>
      </c>
      <c r="O75" s="19">
        <f>IF(ISBLANK([8]DC!O6),"",[8]DC!O6)</f>
        <v>0.6</v>
      </c>
      <c r="P75" s="19">
        <f>IF(ISBLANK([8]DC!P6),"",[8]DC!P6)</f>
        <v>0.61</v>
      </c>
      <c r="Q75" s="19">
        <f>IF(ISBLANK([8]DC!Q6),"",[8]DC!Q6)</f>
        <v>0.63</v>
      </c>
      <c r="R75" s="20" t="str">
        <f>IF(ISBLANK([8]DC!R6),"",[8]DC!R6)</f>
        <v/>
      </c>
      <c r="S75" s="21" t="str">
        <f>IF(ISBLANK([8]DC!S6),"",[8]DC!S6)</f>
        <v/>
      </c>
      <c r="T75" s="20" t="str">
        <f>IF(ISBLANK([8]DC!T6),"",[8]DC!T6)</f>
        <v/>
      </c>
      <c r="U75" s="20" t="str">
        <f>IF(ISBLANK([8]DC!U6),"",[8]DC!U6)</f>
        <v/>
      </c>
    </row>
    <row r="76" spans="1:21" ht="50.1" customHeight="1" x14ac:dyDescent="0.2">
      <c r="A76" s="18" t="s">
        <v>170</v>
      </c>
      <c r="B76" s="26" t="s">
        <v>171</v>
      </c>
      <c r="C76" s="18" t="s">
        <v>161</v>
      </c>
      <c r="D76" s="18" t="s">
        <v>15</v>
      </c>
      <c r="E76" s="18" t="s">
        <v>16</v>
      </c>
      <c r="F76" s="19">
        <f>IF(ISBLANK([8]DC!F7),"",[8]DC!F7)</f>
        <v>0.68</v>
      </c>
      <c r="G76" s="19">
        <f>IF(ISBLANK([8]DC!G7),"",[8]DC!G7)</f>
        <v>0.62</v>
      </c>
      <c r="H76" s="19">
        <f>IF(ISBLANK([8]DC!H7),"",[8]DC!H7)</f>
        <v>0.59</v>
      </c>
      <c r="I76" s="19">
        <f>IF(ISBLANK([8]DC!I7),"",[8]DC!I7)</f>
        <v>0.54</v>
      </c>
      <c r="J76" s="19">
        <f>IF(ISBLANK([8]DC!J7),"",[8]DC!J7)</f>
        <v>0.54</v>
      </c>
      <c r="K76" s="19">
        <f>IF(ISBLANK([8]DC!K7),"",[8]DC!K7)</f>
        <v>0.55000000000000004</v>
      </c>
      <c r="L76" s="19">
        <f>IF(ISBLANK([8]DC!L7),"",[8]DC!L7)</f>
        <v>0.57999999999999996</v>
      </c>
      <c r="M76" s="19">
        <f>IF(ISBLANK([8]DC!M7),"",[8]DC!M7)</f>
        <v>0.56999999999999995</v>
      </c>
      <c r="N76" s="19">
        <f>IF(ISBLANK([8]DC!N7),"",[8]DC!N7)</f>
        <v>0.56999999999999995</v>
      </c>
      <c r="O76" s="19">
        <f>IF(ISBLANK([8]DC!O7),"",[8]DC!O7)</f>
        <v>0.55000000000000004</v>
      </c>
      <c r="P76" s="19">
        <f>IF(ISBLANK([8]DC!P7),"",[8]DC!P7)</f>
        <v>0.57999999999999996</v>
      </c>
      <c r="Q76" s="19">
        <f>IF(ISBLANK([8]DC!Q7),"",[8]DC!Q7)</f>
        <v>0.63</v>
      </c>
      <c r="R76" s="20" t="str">
        <f>IF(ISBLANK([8]DC!R7),"",[8]DC!R7)</f>
        <v/>
      </c>
      <c r="S76" s="21" t="str">
        <f>IF(ISBLANK([8]DC!S7),"",[8]DC!S7)</f>
        <v/>
      </c>
      <c r="T76" s="20" t="str">
        <f>IF(ISBLANK([8]DC!T7),"",[8]DC!T7)</f>
        <v/>
      </c>
      <c r="U76" s="20" t="str">
        <f>IF(ISBLANK([8]DC!U7),"",[8]DC!U7)</f>
        <v/>
      </c>
    </row>
    <row r="77" spans="1:21" ht="50.1" customHeight="1" x14ac:dyDescent="0.2">
      <c r="A77" s="18" t="s">
        <v>172</v>
      </c>
      <c r="B77" s="26" t="s">
        <v>173</v>
      </c>
      <c r="C77" s="43" t="s">
        <v>161</v>
      </c>
      <c r="D77" s="43" t="s">
        <v>15</v>
      </c>
      <c r="E77" s="43" t="s">
        <v>16</v>
      </c>
      <c r="F77" s="19">
        <f>IF(ISBLANK([8]DC!F8),"",[8]DC!F8)</f>
        <v>-0.01</v>
      </c>
      <c r="G77" s="19">
        <f>IF(ISBLANK([8]DC!G8),"",[8]DC!G8)</f>
        <v>-0.01</v>
      </c>
      <c r="H77" s="19">
        <f>IF(ISBLANK([8]DC!H8),"",[8]DC!H8)</f>
        <v>-0.01</v>
      </c>
      <c r="I77" s="19">
        <f>IF(ISBLANK([8]DC!I8),"",[8]DC!I8)</f>
        <v>-0.01</v>
      </c>
      <c r="J77" s="19">
        <f>IF(ISBLANK([8]DC!J8),"",[8]DC!J8)</f>
        <v>-0.01</v>
      </c>
      <c r="K77" s="19" t="str">
        <f>IF(ISBLANK([8]DC!K8),"",[8]DC!K8)</f>
        <v>-</v>
      </c>
      <c r="L77" s="19">
        <f>IF(ISBLANK([8]DC!L8),"",[8]DC!L8)</f>
        <v>0</v>
      </c>
      <c r="M77" s="19">
        <f>IF(ISBLANK([8]DC!M8),"",[8]DC!M8)</f>
        <v>0</v>
      </c>
      <c r="N77" s="19">
        <f>IF(ISBLANK([8]DC!N8),"",[8]DC!N8)</f>
        <v>0</v>
      </c>
      <c r="O77" s="19">
        <f>IF(ISBLANK([8]DC!O8),"",[8]DC!O8)</f>
        <v>0</v>
      </c>
      <c r="P77" s="19">
        <f>IF(ISBLANK([8]DC!P8),"",[8]DC!P8)</f>
        <v>0</v>
      </c>
      <c r="Q77" s="19">
        <f>IF(ISBLANK([8]DC!Q8),"",[8]DC!Q8)</f>
        <v>0.01</v>
      </c>
      <c r="R77" s="20" t="str">
        <f>IF(ISBLANK([8]DC!R8),"",[8]DC!R8)</f>
        <v>Baseline for 14/15 was 6% on number of invoices paid within 5 days.  The % of invoices paid within 5 days for April, May and June was 5%, a reduction of 1%</v>
      </c>
      <c r="S77" s="21" t="str">
        <f>IF(ISBLANK([8]DC!S8),"",[8]DC!S8)</f>
        <v>Baseline for 14/15 was 6% on number of invoices paid within 5 days.  The % of invoices paid within 5 days for July &amp; August was 5%, a reduction of 1%, and in September increased to 6% bringing it to the same level as 14/15.</v>
      </c>
      <c r="T77" s="20" t="str">
        <f>IF(ISBLANK([8]DC!T8),"",[8]DC!T8)</f>
        <v/>
      </c>
      <c r="U77" s="20" t="str">
        <f>IF(ISBLANK([8]DC!U8),"",[8]DC!U8)</f>
        <v/>
      </c>
    </row>
    <row r="78" spans="1:21" ht="50.1" customHeight="1" x14ac:dyDescent="0.2">
      <c r="A78" s="18" t="s">
        <v>174</v>
      </c>
      <c r="B78" s="27" t="s">
        <v>175</v>
      </c>
      <c r="C78" s="18" t="s">
        <v>161</v>
      </c>
      <c r="D78" s="18" t="s">
        <v>15</v>
      </c>
      <c r="E78" s="18" t="s">
        <v>35</v>
      </c>
      <c r="F78" s="45" t="str">
        <f>IF(ISBLANK([8]DC!F9),"",[8]DC!F9)</f>
        <v/>
      </c>
      <c r="G78" s="45" t="str">
        <f>IF(ISBLANK([8]DC!G9),"",[8]DC!G9)</f>
        <v/>
      </c>
      <c r="H78" s="45" t="str">
        <f>IF(ISBLANK([8]DC!H9),"",[8]DC!H9)</f>
        <v/>
      </c>
      <c r="I78" s="16" t="str">
        <f>IF(ISBLANK([8]DC!I9),"",[8]DC!I9)</f>
        <v/>
      </c>
      <c r="J78" s="16" t="str">
        <f>IF(ISBLANK([8]DC!J9),"",[8]DC!J9)</f>
        <v/>
      </c>
      <c r="K78" s="16">
        <f>IF(ISBLANK([8]DC!K9),"",[8]DC!K9)</f>
        <v>3</v>
      </c>
      <c r="L78" s="16">
        <f>IF(ISBLANK([8]DC!L9),"",[8]DC!L9)</f>
        <v>3</v>
      </c>
      <c r="M78" s="16">
        <f>IF(ISBLANK([8]DC!M9),"",[8]DC!M9)</f>
        <v>3</v>
      </c>
      <c r="N78" s="16">
        <f>IF(ISBLANK([8]DC!N9),"",[8]DC!N9)</f>
        <v>3</v>
      </c>
      <c r="O78" s="16">
        <f>IF(ISBLANK([8]DC!O9),"",[8]DC!O9)</f>
        <v>3</v>
      </c>
      <c r="P78" s="16">
        <f>IF(ISBLANK([8]DC!P9),"",[8]DC!P9)</f>
        <v>3</v>
      </c>
      <c r="Q78" s="16">
        <f>IF(ISBLANK([8]DC!Q9),"",[8]DC!Q9)</f>
        <v>3</v>
      </c>
      <c r="R78" s="20" t="str">
        <f>IF(ISBLANK([8]DC!R9),"",[8]DC!R9)</f>
        <v>Forecasts produced monthly and reviewed.  September forecast led to reporting of forecast under spend to DH/EMT/Board</v>
      </c>
      <c r="S78" s="21" t="str">
        <f>IF(ISBLANK([8]DC!S9),"",[8]DC!S9)</f>
        <v/>
      </c>
      <c r="T78" s="20" t="str">
        <f>IF(ISBLANK([8]DC!T9),"",[8]DC!T9)</f>
        <v/>
      </c>
      <c r="U78" s="20" t="str">
        <f>IF(ISBLANK([8]DC!U9),"",[8]DC!U9)</f>
        <v/>
      </c>
    </row>
    <row r="79" spans="1:21" ht="50.1" customHeight="1" x14ac:dyDescent="0.2">
      <c r="A79" s="18" t="s">
        <v>176</v>
      </c>
      <c r="B79" s="27" t="s">
        <v>177</v>
      </c>
      <c r="C79" s="18" t="s">
        <v>161</v>
      </c>
      <c r="D79" s="18" t="s">
        <v>15</v>
      </c>
      <c r="E79" s="18" t="s">
        <v>178</v>
      </c>
      <c r="F79" s="16">
        <f>IF(ISBLANK([8]DC!F10),"",[8]DC!F10)</f>
        <v>4</v>
      </c>
      <c r="G79" s="16">
        <f>IF(ISBLANK([8]DC!G10),"",[8]DC!G10)</f>
        <v>6</v>
      </c>
      <c r="H79" s="16">
        <f>IF(ISBLANK([8]DC!H10),"",[8]DC!H10)</f>
        <v>4</v>
      </c>
      <c r="I79" s="16">
        <f>IF(ISBLANK([8]DC!I10),"",[8]DC!I10)</f>
        <v>4</v>
      </c>
      <c r="J79" s="16">
        <f>IF(ISBLANK([8]DC!J10),"",[8]DC!J10)</f>
        <v>4</v>
      </c>
      <c r="K79" s="16">
        <f>IF(ISBLANK([8]DC!K10),"",[8]DC!K10)</f>
        <v>4</v>
      </c>
      <c r="L79" s="16">
        <f>IF(ISBLANK([8]DC!L10),"",[8]DC!L10)</f>
        <v>4</v>
      </c>
      <c r="M79" s="16">
        <f>IF(ISBLANK([8]DC!M10),"",[8]DC!M10)</f>
        <v>5</v>
      </c>
      <c r="N79" s="16">
        <f>IF(ISBLANK([8]DC!N10),"",[8]DC!N10)</f>
        <v>4</v>
      </c>
      <c r="O79" s="16">
        <f>IF(ISBLANK([8]DC!O10),"",[8]DC!O10)</f>
        <v>4</v>
      </c>
      <c r="P79" s="16">
        <f>IF(ISBLANK([8]DC!P10),"",[8]DC!P10)</f>
        <v>4</v>
      </c>
      <c r="Q79" s="16">
        <f>IF(ISBLANK([8]DC!Q10),"",[8]DC!Q10)</f>
        <v>7</v>
      </c>
      <c r="R79" s="20" t="str">
        <f>IF(ISBLANK([8]DC!R10),"",[8]DC!R10)</f>
        <v/>
      </c>
      <c r="S79" s="21" t="str">
        <f>IF(ISBLANK([8]DC!S10),"",[8]DC!S10)</f>
        <v/>
      </c>
      <c r="T79" s="20" t="str">
        <f>IF(ISBLANK([8]DC!T10),"",[8]DC!T10)</f>
        <v xml:space="preserve">Additional day in November required to meet procurement evaluation deadline </v>
      </c>
      <c r="U79" s="20" t="str">
        <f>IF(ISBLANK([8]DC!U10),"",[8]DC!U10)</f>
        <v>Should be green.  A target for year end March alone required to measure the time to report from year end to submission of draft accounts for audit.  HRA = 14 dyas. NHS Benchmark is 25.</v>
      </c>
    </row>
    <row r="80" spans="1:21" ht="50.1" customHeight="1" x14ac:dyDescent="0.2">
      <c r="A80" s="18" t="s">
        <v>179</v>
      </c>
      <c r="B80" s="27" t="s">
        <v>180</v>
      </c>
      <c r="C80" s="18" t="s">
        <v>161</v>
      </c>
      <c r="D80" s="18" t="s">
        <v>81</v>
      </c>
      <c r="E80" s="18" t="s">
        <v>35</v>
      </c>
      <c r="F80" s="45"/>
      <c r="G80" s="16">
        <v>3</v>
      </c>
      <c r="H80" s="45"/>
      <c r="I80" s="45"/>
      <c r="J80" s="45"/>
      <c r="K80" s="45"/>
      <c r="L80" s="45"/>
      <c r="M80" s="45"/>
      <c r="N80" s="45"/>
      <c r="O80" s="45"/>
      <c r="P80" s="45"/>
      <c r="Q80" s="45" t="str">
        <f>IF(ISBLANK([8]DC!Q11),"",[8]DC!Q11)</f>
        <v/>
      </c>
      <c r="R80" s="20" t="str">
        <f>IF(ISBLANK([8]DC!R11),"",[8]DC!R11)</f>
        <v/>
      </c>
      <c r="S80" s="21" t="str">
        <f>IF(ISBLANK([8]DC!S11),"",[8]DC!S11)</f>
        <v/>
      </c>
      <c r="T80" s="20" t="str">
        <f>IF(ISBLANK([8]DC!T11),"",[8]DC!T11)</f>
        <v/>
      </c>
      <c r="U80" s="20" t="str">
        <f>IF(ISBLANK([8]DC!U11),"",[8]DC!U11)</f>
        <v/>
      </c>
    </row>
    <row r="81" spans="1:21" ht="50.1" customHeight="1" x14ac:dyDescent="0.2">
      <c r="A81" s="18" t="s">
        <v>181</v>
      </c>
      <c r="B81" s="27" t="s">
        <v>182</v>
      </c>
      <c r="C81" s="18" t="s">
        <v>161</v>
      </c>
      <c r="D81" s="18" t="s">
        <v>81</v>
      </c>
      <c r="E81" s="18" t="s">
        <v>35</v>
      </c>
      <c r="F81" s="45"/>
      <c r="G81" s="45"/>
      <c r="H81" s="45"/>
      <c r="I81" s="45"/>
      <c r="J81" s="45"/>
      <c r="K81" s="45"/>
      <c r="L81" s="45"/>
      <c r="M81" s="45"/>
      <c r="N81" s="45"/>
      <c r="O81" s="45"/>
      <c r="P81" s="45"/>
      <c r="Q81" s="16">
        <f>IF(ISBLANK([8]DC!Q12),"",[8]DC!Q12)</f>
        <v>2</v>
      </c>
      <c r="R81" s="20" t="str">
        <f>IF(ISBLANK([8]DC!R12),"",[8]DC!R12)</f>
        <v/>
      </c>
      <c r="S81" s="21" t="str">
        <f>IF(ISBLANK([8]DC!S12),"",[8]DC!S12)</f>
        <v/>
      </c>
      <c r="T81" s="20" t="str">
        <f>IF(ISBLANK([8]DC!T12),"",[8]DC!T12)</f>
        <v/>
      </c>
      <c r="U81" s="20" t="str">
        <f>IF(ISBLANK([8]DC!U12),"",[8]DC!U12)</f>
        <v>Deferred to align with HRA strategic direction development. Revised timing Oct 2016</v>
      </c>
    </row>
    <row r="82" spans="1:21" ht="50.1" customHeight="1" x14ac:dyDescent="0.2">
      <c r="A82" s="18" t="s">
        <v>183</v>
      </c>
      <c r="B82" s="27" t="s">
        <v>184</v>
      </c>
      <c r="C82" s="18" t="s">
        <v>161</v>
      </c>
      <c r="D82" s="47" t="s">
        <v>15</v>
      </c>
      <c r="E82" s="18" t="s">
        <v>35</v>
      </c>
      <c r="F82" s="16">
        <f>IF(ISBLANK([8]DC!F13),"",[8]DC!F13)</f>
        <v>3</v>
      </c>
      <c r="G82" s="16">
        <f>IF(ISBLANK([8]DC!G13),"",[8]DC!G13)</f>
        <v>3</v>
      </c>
      <c r="H82" s="16">
        <f>IF(ISBLANK([8]DC!H13),"",[8]DC!H13)</f>
        <v>3</v>
      </c>
      <c r="I82" s="16">
        <f>IF(ISBLANK([8]DC!I13),"",[8]DC!I13)</f>
        <v>3</v>
      </c>
      <c r="J82" s="16">
        <f>IF(ISBLANK([8]DC!J13),"",[8]DC!J13)</f>
        <v>3</v>
      </c>
      <c r="K82" s="16">
        <f>IF(ISBLANK([8]DC!K13),"",[8]DC!K13)</f>
        <v>3</v>
      </c>
      <c r="L82" s="16">
        <f>IF(ISBLANK([8]DC!L13),"",[8]DC!L13)</f>
        <v>3</v>
      </c>
      <c r="M82" s="16">
        <f>IF(ISBLANK([8]DC!M13),"",[8]DC!M13)</f>
        <v>3</v>
      </c>
      <c r="N82" s="16">
        <f>IF(ISBLANK([8]DC!N13),"",[8]DC!N13)</f>
        <v>3</v>
      </c>
      <c r="O82" s="16">
        <f>IF(ISBLANK([8]DC!O13),"",[8]DC!O13)</f>
        <v>3</v>
      </c>
      <c r="P82" s="16">
        <f>IF(ISBLANK([8]DC!P13),"",[8]DC!P13)</f>
        <v>3</v>
      </c>
      <c r="Q82" s="16">
        <f>IF(ISBLANK([8]DC!Q13),"",[8]DC!Q13)</f>
        <v>3</v>
      </c>
      <c r="R82" s="20" t="str">
        <f>IF(ISBLANK([8]DC!R13),"",[8]DC!R13)</f>
        <v>Travel comparisons produced monthly and savings reported. Estates recurrent running cost information reviewed and saving per head of £600 compared with 2014/15 evidenced.  Detail to be reported in October.</v>
      </c>
      <c r="S82" s="21" t="str">
        <f>IF(ISBLANK([8]DC!S13),"",[8]DC!S13)</f>
        <v/>
      </c>
      <c r="T82" s="20" t="str">
        <f>IF(ISBLANK([8]DC!T13),"",[8]DC!T13)</f>
        <v>Saving of £900 per head as at December on office accommodation costs;  Saving of £400 per head on office supplies.</v>
      </c>
      <c r="U82" s="20" t="str">
        <f>IF(ISBLANK([8]DC!U13),"",[8]DC!U13)</f>
        <v/>
      </c>
    </row>
    <row r="83" spans="1:21" ht="50.1" customHeight="1" x14ac:dyDescent="0.2">
      <c r="A83" s="18" t="s">
        <v>185</v>
      </c>
      <c r="B83" s="187" t="s">
        <v>260</v>
      </c>
      <c r="C83" s="18" t="s">
        <v>65</v>
      </c>
      <c r="D83" s="47" t="s">
        <v>15</v>
      </c>
      <c r="E83" s="18" t="s">
        <v>16</v>
      </c>
      <c r="F83" s="23">
        <f>IF(ISBLANK([1]YC2015!F17),"",[1]YC2015!F17)</f>
        <v>0.53424657534246578</v>
      </c>
      <c r="G83" s="23">
        <f>IF(ISBLANK([1]YC2015!G17),"",[1]YC2015!G17)</f>
        <v>0.53887399463806973</v>
      </c>
      <c r="H83" s="23">
        <f>IF(ISBLANK([1]YC2015!H17),"",[1]YC2015!H17)</f>
        <v>0.61235955056179781</v>
      </c>
      <c r="I83" s="23">
        <f>IF(ISBLANK([1]YC2015!I17),"",[1]YC2015!I17)</f>
        <v>0.52800000000000002</v>
      </c>
      <c r="J83" s="23">
        <f>IF(ISBLANK([1]YC2015!J17),"",[1]YC2015!J17)</f>
        <v>0.44186046511627908</v>
      </c>
      <c r="K83" s="23">
        <f>IF(ISBLANK([1]YC2015!K17),"",[1]YC2015!K17)</f>
        <v>0.46321525885558584</v>
      </c>
      <c r="L83" s="23">
        <f>IF(ISBLANK([1]YC2015!L17),"",[1]YC2015!L17)</f>
        <v>0.519893899204244</v>
      </c>
      <c r="M83" s="23">
        <f>IF(ISBLANK([1]YC2015!M17),"",[1]YC2015!M17)</f>
        <v>0.54878048780487809</v>
      </c>
      <c r="N83" s="23">
        <f>IF(ISBLANK([1]YC2015!N17),"",[1]YC2015!N17)</f>
        <v>0.6012084592145015</v>
      </c>
      <c r="O83" s="23">
        <f>IF(ISBLANK([1]YC2015!O17),"",[1]YC2015!O17)</f>
        <v>0.9570815450643777</v>
      </c>
      <c r="P83" s="23">
        <f>IF(ISBLANK([1]YC2015!P17),"",[1]YC2015!P17)</f>
        <v>0.82624113475177308</v>
      </c>
      <c r="Q83" s="23">
        <f>IF(ISBLANK([1]YC2015!Q17),"",[1]YC2015!Q17)</f>
        <v>0.53398058252427183</v>
      </c>
      <c r="R83" s="20" t="str">
        <f>IF(ISBLANK([1]YC2015!R17),"",[1]YC2015!R17)</f>
        <v/>
      </c>
      <c r="S83" s="21" t="str">
        <f>IF(ISBLANK([1]YC2015!S17),"",[1]YC2015!S17)</f>
        <v>We perform well compared to other ALB's so these are stretch targets for us. HRA achieved c80k savings in Q2 - this is the figure that represents the difference between cost of booking rail travel on the day against pre booking</v>
      </c>
      <c r="T83" s="20" t="str">
        <f>IF(ISBLANK([1]YC2015!T17),"",[1]YC2015!T17)</f>
        <v/>
      </c>
      <c r="U83" s="20" t="s">
        <v>264</v>
      </c>
    </row>
    <row r="84" spans="1:21" ht="50.1" customHeight="1" x14ac:dyDescent="0.2">
      <c r="A84" s="18" t="s">
        <v>187</v>
      </c>
      <c r="B84" s="27" t="s">
        <v>188</v>
      </c>
      <c r="C84" s="18" t="s">
        <v>65</v>
      </c>
      <c r="D84" s="47" t="s">
        <v>15</v>
      </c>
      <c r="E84" s="18" t="s">
        <v>16</v>
      </c>
      <c r="F84" s="23">
        <f>IF(ISBLANK([1]YC2015!F18),"",[1]YC2015!F18)</f>
        <v>0.20983606557377049</v>
      </c>
      <c r="G84" s="23">
        <f>IF(ISBLANK([1]YC2015!G18),"",[1]YC2015!G18)</f>
        <v>0.17402597402597403</v>
      </c>
      <c r="H84" s="23">
        <f>IF(ISBLANK([1]YC2015!H18),"",[1]YC2015!H18)</f>
        <v>0.1825</v>
      </c>
      <c r="I84" s="23">
        <f>IF(ISBLANK([1]YC2015!I18),"",[1]YC2015!I18)</f>
        <v>0.248</v>
      </c>
      <c r="J84" s="23">
        <f>IF(ISBLANK([1]YC2015!J18),"",[1]YC2015!J18)</f>
        <v>0.2744186046511628</v>
      </c>
      <c r="K84" s="23">
        <f>IF(ISBLANK([1]YC2015!K18),"",[1]YC2015!K18)</f>
        <v>0.25068119891008173</v>
      </c>
      <c r="L84" s="23">
        <f>IF(ISBLANK([1]YC2015!L18),"",[1]YC2015!L18)</f>
        <v>0.19098143236074269</v>
      </c>
      <c r="M84" s="23">
        <f>IF(ISBLANK([1]YC2015!M18),"",[1]YC2015!M18)</f>
        <v>0.18292682926829268</v>
      </c>
      <c r="N84" s="23">
        <f>IF(ISBLANK([1]YC2015!N18),"",[1]YC2015!N18)</f>
        <v>0.16314199395770393</v>
      </c>
      <c r="O84" s="23">
        <f>IF(ISBLANK([1]YC2015!O18),"",[1]YC2015!O18)</f>
        <v>0.1588235294117647</v>
      </c>
      <c r="P84" s="23">
        <f>IF(ISBLANK([1]YC2015!P18),"",[1]YC2015!P18)</f>
        <v>0.19708029197080293</v>
      </c>
      <c r="Q84" s="23">
        <f>IF(ISBLANK([1]YC2015!Q18),"",[1]YC2015!Q18)</f>
        <v>0.2882205513784461</v>
      </c>
      <c r="R84" s="20" t="str">
        <f>IF(ISBLANK([1]YC2015!R18),"",[1]YC2015!R18)</f>
        <v/>
      </c>
      <c r="S84" s="21" t="str">
        <f>IF(ISBLANK([1]YC2015!S18),"",[1]YC2015!S18)</f>
        <v>Please see above</v>
      </c>
      <c r="T84" s="20" t="str">
        <f>IF(ISBLANK([1]YC2015!T18),"",[1]YC2015!T18)</f>
        <v/>
      </c>
      <c r="U84" s="20" t="s">
        <v>265</v>
      </c>
    </row>
    <row r="85" spans="1:21" ht="50.1" customHeight="1" x14ac:dyDescent="0.2">
      <c r="A85" s="18" t="s">
        <v>189</v>
      </c>
      <c r="B85" s="27" t="s">
        <v>190</v>
      </c>
      <c r="C85" s="18" t="s">
        <v>65</v>
      </c>
      <c r="D85" s="47" t="s">
        <v>15</v>
      </c>
      <c r="E85" s="18" t="s">
        <v>191</v>
      </c>
      <c r="F85" s="61">
        <f>IF(ISBLANK([1]YC2015!F19),"",[1]YC2015!F19)</f>
        <v>97.538823529411829</v>
      </c>
      <c r="G85" s="61">
        <f>IF(ISBLANK([1]YC2015!G19),"",[1]YC2015!G19)</f>
        <v>94.921071428571437</v>
      </c>
      <c r="H85" s="61">
        <f>IF(ISBLANK([1]YC2015!H19),"",[1]YC2015!H19)</f>
        <v>98.876923076923106</v>
      </c>
      <c r="I85" s="175">
        <f>IF(ISBLANK([1]YC2015!I19),"",[1]YC2015!I19)</f>
        <v>105.47132075471694</v>
      </c>
      <c r="J85" s="175">
        <f>IF(ISBLANK([1]YC2015!J19),"",[1]YC2015!J19)</f>
        <v>101.54062500000002</v>
      </c>
      <c r="K85" s="175">
        <f>IF(ISBLANK([1]YC2015!K19),"",[1]YC2015!K19)</f>
        <v>101.75843137254903</v>
      </c>
      <c r="L85" s="194">
        <f>IF(ISBLANK([1]YC2015!L19),"",[1]YC2015!L19)</f>
        <v>100.17142857142856</v>
      </c>
      <c r="M85" s="194">
        <f>IF(ISBLANK([1]YC2015!M19),"",[1]YC2015!M19)</f>
        <v>103.21625</v>
      </c>
      <c r="N85" s="194">
        <f>IF(ISBLANK([1]YC2015!N19),"",[1]YC2015!N19)</f>
        <v>100.56203389830502</v>
      </c>
      <c r="O85" s="61">
        <f>IF(ISBLANK([1]YC2015!O19),"",[1]YC2015!O19)</f>
        <v>97.761923076923068</v>
      </c>
      <c r="P85" s="61">
        <f>IF(ISBLANK([1]YC2015!P19),"",[1]YC2015!P19)</f>
        <v>98.519393939393922</v>
      </c>
      <c r="Q85" s="61">
        <f>IF(ISBLANK([1]YC2015!Q19),"",[1]YC2015!Q19)</f>
        <v>99.159230769230788</v>
      </c>
      <c r="R85" s="20" t="str">
        <f>IF(ISBLANK([1]YC2015!R19),"",[1]YC2015!R19)</f>
        <v/>
      </c>
      <c r="S85" s="21" t="str">
        <f>IF(ISBLANK([1]YC2015!S19),"",[1]YC2015!S19)</f>
        <v/>
      </c>
      <c r="T85" s="20" t="str">
        <f>IF(ISBLANK([1]YC2015!T19),"",[1]YC2015!T19)</f>
        <v/>
      </c>
      <c r="U85" s="20" t="s">
        <v>256</v>
      </c>
    </row>
    <row r="86" spans="1:21" ht="50.1" customHeight="1" x14ac:dyDescent="0.2">
      <c r="A86" s="18" t="s">
        <v>192</v>
      </c>
      <c r="B86" s="27" t="s">
        <v>193</v>
      </c>
      <c r="C86" s="18" t="s">
        <v>65</v>
      </c>
      <c r="D86" s="47" t="s">
        <v>15</v>
      </c>
      <c r="E86" s="18" t="s">
        <v>191</v>
      </c>
      <c r="F86" s="61">
        <f>IF(ISBLANK([1]YC2015!F20),"",[1]YC2015!F20)</f>
        <v>67.158571428571449</v>
      </c>
      <c r="G86" s="61">
        <f>IF(ISBLANK([1]YC2015!G20),"",[1]YC2015!G20)</f>
        <v>67.066000000000031</v>
      </c>
      <c r="H86" s="61">
        <f>IF(ISBLANK([1]YC2015!H20),"",[1]YC2015!H20)</f>
        <v>64.083870967741944</v>
      </c>
      <c r="I86" s="61">
        <f>IF(ISBLANK([1]YC2015!I20),"",[1]YC2015!I20)</f>
        <v>71.378048780487845</v>
      </c>
      <c r="J86" s="61">
        <f>IF(ISBLANK([1]YC2015!J20),"",[1]YC2015!J20)</f>
        <v>63.440576923076918</v>
      </c>
      <c r="K86" s="61">
        <f>IF(ISBLANK([1]YC2015!K20),"",[1]YC2015!K20)</f>
        <v>56.845446009389661</v>
      </c>
      <c r="L86" s="61">
        <f>IF(ISBLANK([1]YC2015!L20),"",[1]YC2015!L20)</f>
        <v>58.097948717948711</v>
      </c>
      <c r="M86" s="61">
        <f>IF(ISBLANK([1]YC2015!M20),"",[1]YC2015!M20)</f>
        <v>63.266016260162615</v>
      </c>
      <c r="N86" s="61">
        <f>IF(ISBLANK([1]YC2015!N20),"",[1]YC2015!N20)</f>
        <v>51.193333333333349</v>
      </c>
      <c r="O86" s="61">
        <f>IF(ISBLANK([1]YC2015!O20),"",[1]YC2015!O20)</f>
        <v>56.280133333333339</v>
      </c>
      <c r="P86" s="61">
        <f>IF(ISBLANK([1]YC2015!P20),"",[1]YC2015!P20)</f>
        <v>60.147222222222226</v>
      </c>
      <c r="Q86" s="61">
        <f>IF(ISBLANK([1]YC2015!Q20),"",[1]YC2015!Q20)</f>
        <v>64.020555555555518</v>
      </c>
      <c r="R86" s="20" t="str">
        <f>IF(ISBLANK([1]YC2015!R20),"",[1]YC2015!R20)</f>
        <v/>
      </c>
      <c r="S86" s="21" t="str">
        <f>IF(ISBLANK([1]YC2015!S20),"",[1]YC2015!S20)</f>
        <v>Lowest avg cost achieved in Sep</v>
      </c>
      <c r="T86" s="20" t="str">
        <f>IF(ISBLANK([1]YC2015!T20),"",[1]YC2015!T20)</f>
        <v/>
      </c>
      <c r="U86" s="20" t="s">
        <v>256</v>
      </c>
    </row>
    <row r="87" spans="1:21" ht="50.1" customHeight="1" x14ac:dyDescent="0.2">
      <c r="A87" s="18" t="s">
        <v>194</v>
      </c>
      <c r="B87" s="27" t="s">
        <v>195</v>
      </c>
      <c r="C87" s="16" t="s">
        <v>161</v>
      </c>
      <c r="D87" s="18" t="s">
        <v>196</v>
      </c>
      <c r="E87" s="18" t="s">
        <v>35</v>
      </c>
      <c r="F87" s="45" t="str">
        <f>IF(ISBLANK([8]DC!F14),"",[8]DC!F14)</f>
        <v/>
      </c>
      <c r="G87" s="45" t="str">
        <f>IF(ISBLANK([8]DC!G14),"",[8]DC!G14)</f>
        <v/>
      </c>
      <c r="H87" s="45" t="str">
        <f>IF(ISBLANK([8]DC!H14),"",[8]DC!H14)</f>
        <v/>
      </c>
      <c r="I87" s="45" t="str">
        <f>IF(ISBLANK([8]DC!I14),"",[8]DC!I14)</f>
        <v/>
      </c>
      <c r="J87" s="45" t="str">
        <f>IF(ISBLANK([8]DC!J14),"",[8]DC!J14)</f>
        <v/>
      </c>
      <c r="K87" s="16">
        <f>IF(ISBLANK([8]DC!K14),"",[8]DC!K14)</f>
        <v>3</v>
      </c>
      <c r="L87" s="45" t="str">
        <f>IF(ISBLANK([8]DC!L14),"",[8]DC!L14)</f>
        <v/>
      </c>
      <c r="M87" s="45" t="str">
        <f>IF(ISBLANK([8]DC!M14),"",[8]DC!M14)</f>
        <v/>
      </c>
      <c r="N87" s="45" t="str">
        <f>IF(ISBLANK([8]DC!N14),"",[8]DC!N14)</f>
        <v/>
      </c>
      <c r="O87" s="45" t="str">
        <f>IF(ISBLANK([8]DC!O14),"",[8]DC!O14)</f>
        <v/>
      </c>
      <c r="P87" s="45" t="str">
        <f>IF(ISBLANK([8]DC!P14),"",[8]DC!P14)</f>
        <v/>
      </c>
      <c r="Q87" s="16">
        <f>IF(ISBLANK([8]DC!Q14),"",[8]DC!Q14)</f>
        <v>3</v>
      </c>
      <c r="R87" s="20" t="str">
        <f>IF(ISBLANK([8]DC!R14),"",[8]DC!R14)</f>
        <v>operational savings released and budgets reduced in September 2015</v>
      </c>
      <c r="S87" s="21" t="str">
        <f>IF(ISBLANK([8]DC!S14),"",[8]DC!S14)</f>
        <v/>
      </c>
      <c r="T87" s="20" t="str">
        <f>IF(ISBLANK([8]DC!T14),"",[8]DC!T14)</f>
        <v/>
      </c>
      <c r="U87" s="20" t="str">
        <f>IF(ISBLANK([8]DC!U14),"",[8]DC!U14)</f>
        <v>Reduced grant in aid and expenditure budgets confirmed.</v>
      </c>
    </row>
    <row r="88" spans="1:21" ht="50.1" customHeight="1" x14ac:dyDescent="0.2">
      <c r="A88" s="18" t="s">
        <v>197</v>
      </c>
      <c r="B88" s="26" t="s">
        <v>198</v>
      </c>
      <c r="C88" s="43" t="s">
        <v>161</v>
      </c>
      <c r="D88" s="43" t="s">
        <v>199</v>
      </c>
      <c r="E88" s="43"/>
      <c r="F88" s="45" t="str">
        <f>IF(ISBLANK([8]DC!F15),"",[8]DC!F15)</f>
        <v/>
      </c>
      <c r="G88" s="45" t="str">
        <f>IF(ISBLANK([8]DC!G15),"",[8]DC!G15)</f>
        <v/>
      </c>
      <c r="H88" s="45" t="str">
        <f>IF(ISBLANK([8]DC!H15),"",[8]DC!H15)</f>
        <v/>
      </c>
      <c r="I88" s="45" t="str">
        <f>IF(ISBLANK([8]DC!I15),"",[8]DC!I15)</f>
        <v/>
      </c>
      <c r="J88" s="45" t="str">
        <f>IF(ISBLANK([8]DC!J15),"",[8]DC!J15)</f>
        <v/>
      </c>
      <c r="K88" s="45" t="str">
        <f>IF(ISBLANK([8]DC!K15),"",[8]DC!K15)</f>
        <v/>
      </c>
      <c r="L88" s="45" t="str">
        <f>IF(ISBLANK([8]DC!L15),"",[8]DC!L15)</f>
        <v/>
      </c>
      <c r="M88" s="45" t="str">
        <f>IF(ISBLANK([8]DC!M15),"",[8]DC!M15)</f>
        <v/>
      </c>
      <c r="N88" s="45" t="str">
        <f>IF(ISBLANK([8]DC!N15),"",[8]DC!N15)</f>
        <v/>
      </c>
      <c r="O88" s="45" t="str">
        <f>IF(ISBLANK([8]DC!O15),"",[8]DC!O15)</f>
        <v/>
      </c>
      <c r="P88" s="45" t="str">
        <f>IF(ISBLANK([8]DC!P15),"",[8]DC!P15)</f>
        <v/>
      </c>
      <c r="Q88" s="16">
        <f>IF(ISBLANK([8]DC!Q15),"",[8]DC!Q15)</f>
        <v>3</v>
      </c>
      <c r="R88" s="20" t="str">
        <f>IF(ISBLANK([8]DC!R15),"",[8]DC!R15)</f>
        <v/>
      </c>
      <c r="S88" s="21" t="str">
        <f>IF(ISBLANK([8]DC!S15),"",[8]DC!S15)</f>
        <v/>
      </c>
      <c r="T88" s="20" t="str">
        <f>IF(ISBLANK([8]DC!T15),"",[8]DC!T15)</f>
        <v/>
      </c>
      <c r="U88" s="20" t="str">
        <f>IF(ISBLANK([8]DC!U15),"",[8]DC!U15)</f>
        <v>Return submission for DH.  Reports provided to board on savings derived from major procurement in 15/16.</v>
      </c>
    </row>
    <row r="89" spans="1:21" ht="57.75" customHeight="1" x14ac:dyDescent="0.2">
      <c r="A89" s="18" t="s">
        <v>200</v>
      </c>
      <c r="B89" s="27" t="s">
        <v>201</v>
      </c>
      <c r="C89" s="18" t="s">
        <v>161</v>
      </c>
      <c r="D89" s="18" t="s">
        <v>81</v>
      </c>
      <c r="E89" s="18"/>
      <c r="F89" s="45"/>
      <c r="G89" s="45"/>
      <c r="H89" s="45"/>
      <c r="I89" s="45"/>
      <c r="J89" s="45"/>
      <c r="K89" s="45"/>
      <c r="L89" s="16">
        <f>+[8]DC!$L$16</f>
        <v>2</v>
      </c>
      <c r="M89" s="16">
        <f>+[8]DC!$M$16</f>
        <v>2</v>
      </c>
      <c r="N89" s="16">
        <f>+[8]DC!$N$16</f>
        <v>3</v>
      </c>
      <c r="O89" s="45"/>
      <c r="P89" s="45"/>
      <c r="Q89" s="16">
        <f>IF(ISBLANK([8]DC!Q16),"",[8]DC!Q16)</f>
        <v>3</v>
      </c>
      <c r="R89" s="20" t="str">
        <f>IF(ISBLANK([8]DC!R16),"",[8]DC!R16)</f>
        <v/>
      </c>
      <c r="S89" s="20" t="str">
        <f>IF(ISBLANK([8]DC!S16),"",[8]DC!S16)</f>
        <v/>
      </c>
      <c r="T89" s="20" t="str">
        <f>IF(ISBLANK([8]DC!T16),"",[8]DC!T16)</f>
        <v>Savings plans prepared as part of the Spending Review - completed September 2015.  Reporting in the monthly Board report commenced December.</v>
      </c>
      <c r="U89" s="20" t="str">
        <f>IF(ISBLANK([8]DC!U16),"",[8]DC!U16)</f>
        <v>Financial plan, business plan includes cash releasing savings.   Spending review 4 year savings plan.</v>
      </c>
    </row>
    <row r="90" spans="1:21" s="15" customFormat="1" ht="50.1" customHeight="1" x14ac:dyDescent="0.2">
      <c r="A90" s="28" t="s">
        <v>202</v>
      </c>
      <c r="B90" s="11" t="s">
        <v>203</v>
      </c>
      <c r="C90" s="12"/>
      <c r="D90" s="12"/>
      <c r="E90" s="12"/>
      <c r="F90" s="29"/>
      <c r="G90" s="29"/>
      <c r="H90" s="29"/>
      <c r="I90" s="29"/>
      <c r="J90" s="29"/>
      <c r="K90" s="29"/>
      <c r="L90" s="29"/>
      <c r="M90" s="29"/>
      <c r="N90" s="29"/>
      <c r="O90" s="29"/>
      <c r="P90" s="29"/>
      <c r="Q90" s="29"/>
      <c r="R90" s="30"/>
      <c r="S90" s="31"/>
      <c r="T90" s="31"/>
      <c r="U90" s="30"/>
    </row>
    <row r="91" spans="1:21" ht="50.1" customHeight="1" x14ac:dyDescent="0.2">
      <c r="A91" s="18" t="s">
        <v>204</v>
      </c>
      <c r="B91" s="26" t="s">
        <v>205</v>
      </c>
      <c r="C91" s="18" t="s">
        <v>65</v>
      </c>
      <c r="D91" s="18" t="s">
        <v>15</v>
      </c>
      <c r="E91" s="18" t="s">
        <v>16</v>
      </c>
      <c r="F91" s="62">
        <f>IF(ISBLANK([5]IC!F9),"",[5]IC!F9)</f>
        <v>0.01</v>
      </c>
      <c r="G91" s="62">
        <f>IF(ISBLANK([5]IC!G9),"",[5]IC!G9)</f>
        <v>1.29E-2</v>
      </c>
      <c r="H91" s="62">
        <f>IF(ISBLANK([5]IC!H9),"",[5]IC!H9)</f>
        <v>3.2000000000000002E-3</v>
      </c>
      <c r="I91" s="62">
        <f>IF(ISBLANK([5]IC!I9),"",[5]IC!I9)</f>
        <v>7.3000000000000001E-3</v>
      </c>
      <c r="J91" s="62">
        <f>IF(ISBLANK([5]IC!J9),"",[5]IC!J9)</f>
        <v>6.0000000000000001E-3</v>
      </c>
      <c r="K91" s="62">
        <f>IF(ISBLANK([5]IC!K9),"",[5]IC!K9)</f>
        <v>4.0000000000000001E-3</v>
      </c>
      <c r="L91" s="62">
        <f>IF(ISBLANK([5]IC!L9),"",[5]IC!L9)</f>
        <v>7.3000000000000001E-3</v>
      </c>
      <c r="M91" s="62">
        <f>IF(ISBLANK([5]IC!M9),"",[5]IC!M9)</f>
        <v>8.8999999999999999E-3</v>
      </c>
      <c r="N91" s="62">
        <v>7.7999999999999996E-3</v>
      </c>
      <c r="O91" s="62">
        <f>IF(ISBLANK([5]IC!O9),"",[5]IC!O9)</f>
        <v>4.1000000000000003E-3</v>
      </c>
      <c r="P91" s="62">
        <f>IF(ISBLANK([5]IC!P9),"",[5]IC!P9)</f>
        <v>7.7999999999999996E-3</v>
      </c>
      <c r="Q91" s="62">
        <f>IF(ISBLANK([5]IC!Q9),"",[5]IC!Q9)</f>
        <v>6.6E-3</v>
      </c>
      <c r="R91" s="20" t="str">
        <f>IF(ISBLANK([5]IC!R9),"",[5]IC!R9)</f>
        <v/>
      </c>
      <c r="S91" s="21" t="str">
        <f>IF(ISBLANK([5]IC!S9),"",[5]IC!S9)</f>
        <v/>
      </c>
      <c r="T91" s="20" t="str">
        <f>IF(ISBLANK([5]IC!T9),"",[5]IC!T9)</f>
        <v/>
      </c>
      <c r="U91" s="20" t="str">
        <f>IF(ISBLANK([5]IC!U9),"",[5]IC!U9)</f>
        <v/>
      </c>
    </row>
    <row r="92" spans="1:21" ht="50.1" customHeight="1" x14ac:dyDescent="0.2">
      <c r="A92" s="18" t="s">
        <v>206</v>
      </c>
      <c r="B92" s="26" t="s">
        <v>207</v>
      </c>
      <c r="C92" s="18" t="s">
        <v>65</v>
      </c>
      <c r="D92" s="18" t="s">
        <v>15</v>
      </c>
      <c r="E92" s="18" t="s">
        <v>16</v>
      </c>
      <c r="F92" s="62">
        <f>IF(ISBLANK([5]IC!F10),"",[5]IC!F10)</f>
        <v>1.9099999999999999E-2</v>
      </c>
      <c r="G92" s="62">
        <f>IF(ISBLANK([5]IC!G10),"",[5]IC!G10)</f>
        <v>1.9800000000000002E-2</v>
      </c>
      <c r="H92" s="62">
        <f>IF(ISBLANK([5]IC!H10),"",[5]IC!H10)</f>
        <v>1.9E-2</v>
      </c>
      <c r="I92" s="62">
        <f>IF(ISBLANK([5]IC!I10),"",[5]IC!I10)</f>
        <v>1.7600000000000001E-2</v>
      </c>
      <c r="J92" s="62">
        <f>IF(ISBLANK([5]IC!J10),"",[5]IC!J10)</f>
        <v>2.0299999999999999E-2</v>
      </c>
      <c r="K92" s="62">
        <f>IF(ISBLANK([5]IC!K10),"",[5]IC!K10)</f>
        <v>2.6499999999999999E-2</v>
      </c>
      <c r="L92" s="62">
        <v>2.7400000000000001E-2</v>
      </c>
      <c r="M92" s="62">
        <v>1.6299999999999999E-2</v>
      </c>
      <c r="N92" s="62">
        <v>3.5200000000000002E-2</v>
      </c>
      <c r="O92" s="62">
        <f>IF(ISBLANK([5]IC!O10),"",[5]IC!O10)</f>
        <v>4.0899999999999999E-2</v>
      </c>
      <c r="P92" s="62">
        <f>IF(ISBLANK([5]IC!P10),"",[5]IC!P10)</f>
        <v>2.4799999999999999E-2</v>
      </c>
      <c r="Q92" s="62">
        <v>3.9199999999999999E-2</v>
      </c>
      <c r="R92" s="20" t="str">
        <f>IF(ISBLANK([5]IC!R10),"",[5]IC!R10)</f>
        <v/>
      </c>
      <c r="S92" s="21" t="str">
        <f>IF(ISBLANK([5]IC!S10),"",[5]IC!S10)</f>
        <v/>
      </c>
      <c r="T92" s="20" t="str">
        <f>IF(ISBLANK([5]IC!T10),"",[5]IC!T10)</f>
        <v/>
      </c>
      <c r="U92" s="20" t="s">
        <v>259</v>
      </c>
    </row>
    <row r="93" spans="1:21" ht="50.1" customHeight="1" x14ac:dyDescent="0.2">
      <c r="A93" s="18" t="s">
        <v>208</v>
      </c>
      <c r="B93" s="26" t="s">
        <v>209</v>
      </c>
      <c r="C93" s="18" t="s">
        <v>65</v>
      </c>
      <c r="D93" s="18" t="s">
        <v>15</v>
      </c>
      <c r="E93" s="18" t="s">
        <v>16</v>
      </c>
      <c r="F93" s="62">
        <v>1.55E-2</v>
      </c>
      <c r="G93" s="62">
        <f>IF(ISBLANK([5]IC!G11),"",[5]IC!G11)</f>
        <v>2.1499999999999998E-2</v>
      </c>
      <c r="H93" s="62">
        <f>IF(ISBLANK([5]IC!H11),"",[5]IC!H11)</f>
        <v>0</v>
      </c>
      <c r="I93" s="62">
        <f>IF(ISBLANK([5]IC!I11),"",[5]IC!I11)</f>
        <v>5.0000000000000001E-3</v>
      </c>
      <c r="J93" s="62">
        <f>IF(ISBLANK([5]IC!J11),"",[5]IC!J11)</f>
        <v>1.4999999999999999E-2</v>
      </c>
      <c r="K93" s="62">
        <f>IF(ISBLANK([5]IC!K11),"",[5]IC!K11)</f>
        <v>0</v>
      </c>
      <c r="L93" s="62">
        <f>IF(ISBLANK([5]IC!L11),"",[5]IC!L11)</f>
        <v>0</v>
      </c>
      <c r="M93" s="62">
        <f>IF(ISBLANK([5]IC!M11),"",[5]IC!M11)</f>
        <v>5.4999999999999997E-3</v>
      </c>
      <c r="N93" s="62">
        <v>4.4999999999999997E-3</v>
      </c>
      <c r="O93" s="62">
        <v>8.9999999999999993E-3</v>
      </c>
      <c r="P93" s="62">
        <v>8.6999999999999994E-3</v>
      </c>
      <c r="Q93" s="63">
        <v>0.02</v>
      </c>
      <c r="R93" s="20" t="str">
        <f>IF(ISBLANK([5]IC!R11),"",[5]IC!R11)</f>
        <v>The figures represent HRA staff tunover - not the difference from NHS turnover.</v>
      </c>
      <c r="S93" s="20" t="str">
        <f>IF(ISBLANK([5]IC!S11),"",[5]IC!S11)</f>
        <v>The figures represent HRA staff tunover - not the difference from NHS turnover.</v>
      </c>
      <c r="T93" s="20" t="str">
        <f>IF(ISBLANK([5]IC!T11),"",[5]IC!T11)</f>
        <v/>
      </c>
      <c r="U93" s="20" t="str">
        <f>IF(ISBLANK([5]IC!U11),"",[5]IC!U11)</f>
        <v/>
      </c>
    </row>
    <row r="94" spans="1:21" ht="50.1" customHeight="1" x14ac:dyDescent="0.2">
      <c r="A94" s="18" t="s">
        <v>210</v>
      </c>
      <c r="B94" s="26" t="s">
        <v>211</v>
      </c>
      <c r="C94" s="18" t="s">
        <v>65</v>
      </c>
      <c r="D94" s="47" t="s">
        <v>81</v>
      </c>
      <c r="E94" s="18" t="s">
        <v>16</v>
      </c>
      <c r="F94" s="64"/>
      <c r="G94" s="64"/>
      <c r="H94" s="64"/>
      <c r="I94" s="64"/>
      <c r="J94" s="64"/>
      <c r="K94" s="64"/>
      <c r="L94" s="64"/>
      <c r="M94" s="64"/>
      <c r="N94" s="16">
        <f>+[5]IC!$N$12</f>
        <v>3</v>
      </c>
      <c r="O94" s="64"/>
      <c r="P94" s="64"/>
      <c r="Q94" s="65" t="str">
        <f>IF(ISBLANK([5]IC!Q12),"",[5]IC!Q12)</f>
        <v/>
      </c>
      <c r="R94" s="20" t="str">
        <f>IF(ISBLANK([5]IC!R12),"",[5]IC!R12)</f>
        <v/>
      </c>
      <c r="S94" s="20" t="str">
        <f>IF(ISBLANK([5]IC!S12),"",[5]IC!S12)</f>
        <v>Staff survey for 15/16 went live on  2nd November results due before xmas.</v>
      </c>
      <c r="T94" s="20" t="str">
        <f>IF(ISBLANK([5]IC!T12),"",[5]IC!T12)</f>
        <v>Staff Survey shows an increae from 74% in 2014 to  81% in 2015 (Industry Benchmark = 69%)</v>
      </c>
      <c r="U94" s="20" t="str">
        <f>IF(ISBLANK([5]IC!U12),"",[5]IC!U12)</f>
        <v/>
      </c>
    </row>
  </sheetData>
  <mergeCells count="5">
    <mergeCell ref="A2:R2"/>
    <mergeCell ref="F3:H3"/>
    <mergeCell ref="I3:K3"/>
    <mergeCell ref="L3:N3"/>
    <mergeCell ref="O3:Q3"/>
  </mergeCells>
  <conditionalFormatting sqref="E16:E17 E31">
    <cfRule type="cellIs" dxfId="404" priority="155" operator="between">
      <formula>1.5</formula>
      <formula>2.4</formula>
    </cfRule>
  </conditionalFormatting>
  <conditionalFormatting sqref="C5:E10 C11:D11 C12:C13 E13">
    <cfRule type="cellIs" dxfId="403" priority="234" operator="between">
      <formula>1.5</formula>
      <formula>2.4</formula>
    </cfRule>
  </conditionalFormatting>
  <conditionalFormatting sqref="E25">
    <cfRule type="cellIs" dxfId="402" priority="223" operator="between">
      <formula>1.5</formula>
      <formula>2.4</formula>
    </cfRule>
  </conditionalFormatting>
  <conditionalFormatting sqref="E25">
    <cfRule type="iconSet" priority="224">
      <iconSet iconSet="4TrafficLights">
        <cfvo type="percent" val="0"/>
        <cfvo type="percent" val="25"/>
        <cfvo type="percent" val="50"/>
        <cfvo type="percent" val="75"/>
      </iconSet>
    </cfRule>
    <cfRule type="colorScale" priority="225">
      <colorScale>
        <cfvo type="min"/>
        <cfvo type="percentile" val="50"/>
        <cfvo type="max"/>
        <color rgb="FFF8696B"/>
        <color rgb="FFFFEB84"/>
        <color rgb="FF63BE7B"/>
      </colorScale>
    </cfRule>
    <cfRule type="cellIs" dxfId="401" priority="226" operator="between">
      <formula>2.5</formula>
      <formula>3</formula>
    </cfRule>
    <cfRule type="cellIs" dxfId="400" priority="227" operator="between">
      <formula>1.5</formula>
      <formula>2.4</formula>
    </cfRule>
    <cfRule type="cellIs" dxfId="399" priority="228" operator="between">
      <formula>1</formula>
      <formula>1.4</formula>
    </cfRule>
    <cfRule type="cellIs" dxfId="398" priority="229" operator="between">
      <formula>2.5</formula>
      <formula>3</formula>
    </cfRule>
    <cfRule type="cellIs" dxfId="397" priority="230" operator="between">
      <formula>2.5</formula>
      <formula>3</formula>
    </cfRule>
    <cfRule type="cellIs" dxfId="396" priority="231" operator="between">
      <formula>1</formula>
      <formula>1.4</formula>
    </cfRule>
  </conditionalFormatting>
  <conditionalFormatting sqref="E25">
    <cfRule type="colorScale" priority="232">
      <colorScale>
        <cfvo type="min"/>
        <cfvo type="percentile" val="50"/>
        <cfvo type="max"/>
        <color rgb="FFF8696B"/>
        <color rgb="FFFFEB84"/>
        <color rgb="FF63BE7B"/>
      </colorScale>
    </cfRule>
  </conditionalFormatting>
  <conditionalFormatting sqref="E25">
    <cfRule type="iconSet" priority="233">
      <iconSet iconSet="4RedToBlack">
        <cfvo type="percent" val="0"/>
        <cfvo type="percent" val="25"/>
        <cfvo type="percent" val="50"/>
        <cfvo type="percent" val="75"/>
      </iconSet>
    </cfRule>
  </conditionalFormatting>
  <conditionalFormatting sqref="E18">
    <cfRule type="cellIs" dxfId="395" priority="212" operator="between">
      <formula>1.5</formula>
      <formula>2.4</formula>
    </cfRule>
  </conditionalFormatting>
  <conditionalFormatting sqref="E18">
    <cfRule type="iconSet" priority="213">
      <iconSet iconSet="4TrafficLights">
        <cfvo type="percent" val="0"/>
        <cfvo type="percent" val="25"/>
        <cfvo type="percent" val="50"/>
        <cfvo type="percent" val="75"/>
      </iconSet>
    </cfRule>
    <cfRule type="colorScale" priority="214">
      <colorScale>
        <cfvo type="min"/>
        <cfvo type="percentile" val="50"/>
        <cfvo type="max"/>
        <color rgb="FFF8696B"/>
        <color rgb="FFFFEB84"/>
        <color rgb="FF63BE7B"/>
      </colorScale>
    </cfRule>
    <cfRule type="cellIs" dxfId="394" priority="215" operator="between">
      <formula>2.5</formula>
      <formula>3</formula>
    </cfRule>
    <cfRule type="cellIs" dxfId="393" priority="216" operator="between">
      <formula>1.5</formula>
      <formula>2.4</formula>
    </cfRule>
    <cfRule type="cellIs" dxfId="392" priority="217" operator="between">
      <formula>1</formula>
      <formula>1.4</formula>
    </cfRule>
    <cfRule type="cellIs" dxfId="391" priority="218" operator="between">
      <formula>2.5</formula>
      <formula>3</formula>
    </cfRule>
    <cfRule type="cellIs" dxfId="390" priority="219" operator="between">
      <formula>2.5</formula>
      <formula>3</formula>
    </cfRule>
    <cfRule type="cellIs" dxfId="389" priority="220" operator="between">
      <formula>1</formula>
      <formula>1.4</formula>
    </cfRule>
  </conditionalFormatting>
  <conditionalFormatting sqref="E18">
    <cfRule type="colorScale" priority="221">
      <colorScale>
        <cfvo type="min"/>
        <cfvo type="percentile" val="50"/>
        <cfvo type="max"/>
        <color rgb="FFF8696B"/>
        <color rgb="FFFFEB84"/>
        <color rgb="FF63BE7B"/>
      </colorScale>
    </cfRule>
  </conditionalFormatting>
  <conditionalFormatting sqref="E18">
    <cfRule type="iconSet" priority="222">
      <iconSet iconSet="4RedToBlack">
        <cfvo type="percent" val="0"/>
        <cfvo type="percent" val="25"/>
        <cfvo type="percent" val="50"/>
        <cfvo type="percent" val="75"/>
      </iconSet>
    </cfRule>
  </conditionalFormatting>
  <conditionalFormatting sqref="E50">
    <cfRule type="cellIs" dxfId="388" priority="211" operator="between">
      <formula>1.5</formula>
      <formula>2.4</formula>
    </cfRule>
  </conditionalFormatting>
  <conditionalFormatting sqref="E59:E60">
    <cfRule type="cellIs" dxfId="387" priority="200" operator="between">
      <formula>1.5</formula>
      <formula>2.4</formula>
    </cfRule>
  </conditionalFormatting>
  <conditionalFormatting sqref="E59:E60">
    <cfRule type="iconSet" priority="201">
      <iconSet iconSet="4TrafficLights">
        <cfvo type="percent" val="0"/>
        <cfvo type="percent" val="25"/>
        <cfvo type="percent" val="50"/>
        <cfvo type="percent" val="75"/>
      </iconSet>
    </cfRule>
    <cfRule type="colorScale" priority="202">
      <colorScale>
        <cfvo type="min"/>
        <cfvo type="percentile" val="50"/>
        <cfvo type="max"/>
        <color rgb="FFF8696B"/>
        <color rgb="FFFFEB84"/>
        <color rgb="FF63BE7B"/>
      </colorScale>
    </cfRule>
    <cfRule type="cellIs" dxfId="386" priority="203" operator="between">
      <formula>2.5</formula>
      <formula>3</formula>
    </cfRule>
    <cfRule type="cellIs" dxfId="385" priority="204" operator="between">
      <formula>1.5</formula>
      <formula>2.4</formula>
    </cfRule>
    <cfRule type="cellIs" dxfId="384" priority="205" operator="between">
      <formula>1</formula>
      <formula>1.4</formula>
    </cfRule>
    <cfRule type="cellIs" dxfId="383" priority="206" operator="between">
      <formula>2.5</formula>
      <formula>3</formula>
    </cfRule>
    <cfRule type="cellIs" dxfId="382" priority="207" operator="between">
      <formula>2.5</formula>
      <formula>3</formula>
    </cfRule>
    <cfRule type="cellIs" dxfId="381" priority="208" operator="between">
      <formula>1</formula>
      <formula>1.4</formula>
    </cfRule>
  </conditionalFormatting>
  <conditionalFormatting sqref="E59:E60">
    <cfRule type="colorScale" priority="209">
      <colorScale>
        <cfvo type="min"/>
        <cfvo type="percentile" val="50"/>
        <cfvo type="max"/>
        <color rgb="FFF8696B"/>
        <color rgb="FFFFEB84"/>
        <color rgb="FF63BE7B"/>
      </colorScale>
    </cfRule>
  </conditionalFormatting>
  <conditionalFormatting sqref="E59:E60">
    <cfRule type="iconSet" priority="210">
      <iconSet iconSet="4RedToBlack">
        <cfvo type="percent" val="0"/>
        <cfvo type="percent" val="25"/>
        <cfvo type="percent" val="50"/>
        <cfvo type="percent" val="75"/>
      </iconSet>
    </cfRule>
  </conditionalFormatting>
  <conditionalFormatting sqref="E66:E69">
    <cfRule type="cellIs" dxfId="380" priority="199" operator="between">
      <formula>1.5</formula>
      <formula>2.4</formula>
    </cfRule>
  </conditionalFormatting>
  <conditionalFormatting sqref="E73:E77">
    <cfRule type="cellIs" dxfId="379" priority="188" operator="between">
      <formula>1.5</formula>
      <formula>2.4</formula>
    </cfRule>
  </conditionalFormatting>
  <conditionalFormatting sqref="E73:E77">
    <cfRule type="iconSet" priority="189">
      <iconSet iconSet="4TrafficLights">
        <cfvo type="percent" val="0"/>
        <cfvo type="percent" val="25"/>
        <cfvo type="percent" val="50"/>
        <cfvo type="percent" val="75"/>
      </iconSet>
    </cfRule>
    <cfRule type="colorScale" priority="190">
      <colorScale>
        <cfvo type="min"/>
        <cfvo type="percentile" val="50"/>
        <cfvo type="max"/>
        <color rgb="FFF8696B"/>
        <color rgb="FFFFEB84"/>
        <color rgb="FF63BE7B"/>
      </colorScale>
    </cfRule>
    <cfRule type="cellIs" dxfId="378" priority="191" operator="between">
      <formula>2.5</formula>
      <formula>3</formula>
    </cfRule>
    <cfRule type="cellIs" dxfId="377" priority="192" operator="between">
      <formula>1.5</formula>
      <formula>2.4</formula>
    </cfRule>
    <cfRule type="cellIs" dxfId="376" priority="193" operator="between">
      <formula>1</formula>
      <formula>1.4</formula>
    </cfRule>
    <cfRule type="cellIs" dxfId="375" priority="194" operator="between">
      <formula>2.5</formula>
      <formula>3</formula>
    </cfRule>
    <cfRule type="cellIs" dxfId="374" priority="195" operator="between">
      <formula>2.5</formula>
      <formula>3</formula>
    </cfRule>
    <cfRule type="cellIs" dxfId="373" priority="196" operator="between">
      <formula>1</formula>
      <formula>1.4</formula>
    </cfRule>
  </conditionalFormatting>
  <conditionalFormatting sqref="E73:E77">
    <cfRule type="colorScale" priority="197">
      <colorScale>
        <cfvo type="min"/>
        <cfvo type="percentile" val="50"/>
        <cfvo type="max"/>
        <color rgb="FFF8696B"/>
        <color rgb="FFFFEB84"/>
        <color rgb="FF63BE7B"/>
      </colorScale>
    </cfRule>
  </conditionalFormatting>
  <conditionalFormatting sqref="E73:E77">
    <cfRule type="iconSet" priority="198">
      <iconSet iconSet="4RedToBlack">
        <cfvo type="percent" val="0"/>
        <cfvo type="percent" val="25"/>
        <cfvo type="percent" val="50"/>
        <cfvo type="percent" val="75"/>
      </iconSet>
    </cfRule>
  </conditionalFormatting>
  <conditionalFormatting sqref="E91">
    <cfRule type="cellIs" dxfId="372" priority="177" operator="between">
      <formula>1.5</formula>
      <formula>2.4</formula>
    </cfRule>
  </conditionalFormatting>
  <conditionalFormatting sqref="E91">
    <cfRule type="iconSet" priority="178">
      <iconSet iconSet="4TrafficLights">
        <cfvo type="percent" val="0"/>
        <cfvo type="percent" val="25"/>
        <cfvo type="percent" val="50"/>
        <cfvo type="percent" val="75"/>
      </iconSet>
    </cfRule>
    <cfRule type="colorScale" priority="179">
      <colorScale>
        <cfvo type="min"/>
        <cfvo type="percentile" val="50"/>
        <cfvo type="max"/>
        <color rgb="FFF8696B"/>
        <color rgb="FFFFEB84"/>
        <color rgb="FF63BE7B"/>
      </colorScale>
    </cfRule>
    <cfRule type="cellIs" dxfId="371" priority="180" operator="between">
      <formula>2.5</formula>
      <formula>3</formula>
    </cfRule>
    <cfRule type="cellIs" dxfId="370" priority="181" operator="between">
      <formula>1.5</formula>
      <formula>2.4</formula>
    </cfRule>
    <cfRule type="cellIs" dxfId="369" priority="182" operator="between">
      <formula>1</formula>
      <formula>1.4</formula>
    </cfRule>
    <cfRule type="cellIs" dxfId="368" priority="183" operator="between">
      <formula>2.5</formula>
      <formula>3</formula>
    </cfRule>
    <cfRule type="cellIs" dxfId="367" priority="184" operator="between">
      <formula>2.5</formula>
      <formula>3</formula>
    </cfRule>
    <cfRule type="cellIs" dxfId="366" priority="185" operator="between">
      <formula>1</formula>
      <formula>1.4</formula>
    </cfRule>
  </conditionalFormatting>
  <conditionalFormatting sqref="E91">
    <cfRule type="colorScale" priority="186">
      <colorScale>
        <cfvo type="min"/>
        <cfvo type="percentile" val="50"/>
        <cfvo type="max"/>
        <color rgb="FFF8696B"/>
        <color rgb="FFFFEB84"/>
        <color rgb="FF63BE7B"/>
      </colorScale>
    </cfRule>
  </conditionalFormatting>
  <conditionalFormatting sqref="E91">
    <cfRule type="iconSet" priority="187">
      <iconSet iconSet="4RedToBlack">
        <cfvo type="percent" val="0"/>
        <cfvo type="percent" val="25"/>
        <cfvo type="percent" val="50"/>
        <cfvo type="percent" val="75"/>
      </iconSet>
    </cfRule>
  </conditionalFormatting>
  <conditionalFormatting sqref="C5:E6 E13 E7:E10">
    <cfRule type="colorScale" priority="235">
      <colorScale>
        <cfvo type="min"/>
        <cfvo type="percentile" val="50"/>
        <cfvo type="max"/>
        <color rgb="FFF8696B"/>
        <color rgb="FFFFEB84"/>
        <color rgb="FF63BE7B"/>
      </colorScale>
    </cfRule>
  </conditionalFormatting>
  <conditionalFormatting sqref="E26:E29">
    <cfRule type="cellIs" dxfId="365" priority="166" operator="between">
      <formula>1.5</formula>
      <formula>2.4</formula>
    </cfRule>
  </conditionalFormatting>
  <conditionalFormatting sqref="E26:E29">
    <cfRule type="iconSet" priority="167">
      <iconSet iconSet="4TrafficLights">
        <cfvo type="percent" val="0"/>
        <cfvo type="percent" val="25"/>
        <cfvo type="percent" val="50"/>
        <cfvo type="percent" val="75"/>
      </iconSet>
    </cfRule>
    <cfRule type="colorScale" priority="168">
      <colorScale>
        <cfvo type="min"/>
        <cfvo type="percentile" val="50"/>
        <cfvo type="max"/>
        <color rgb="FFF8696B"/>
        <color rgb="FFFFEB84"/>
        <color rgb="FF63BE7B"/>
      </colorScale>
    </cfRule>
    <cfRule type="cellIs" dxfId="364" priority="169" operator="between">
      <formula>2.5</formula>
      <formula>3</formula>
    </cfRule>
    <cfRule type="cellIs" dxfId="363" priority="170" operator="between">
      <formula>1.5</formula>
      <formula>2.4</formula>
    </cfRule>
    <cfRule type="cellIs" dxfId="362" priority="171" operator="between">
      <formula>1</formula>
      <formula>1.4</formula>
    </cfRule>
    <cfRule type="cellIs" dxfId="361" priority="172" operator="between">
      <formula>2.5</formula>
      <formula>3</formula>
    </cfRule>
    <cfRule type="cellIs" dxfId="360" priority="173" operator="between">
      <formula>2.5</formula>
      <formula>3</formula>
    </cfRule>
    <cfRule type="cellIs" dxfId="359" priority="174" operator="between">
      <formula>1</formula>
      <formula>1.4</formula>
    </cfRule>
  </conditionalFormatting>
  <conditionalFormatting sqref="E26:E29">
    <cfRule type="colorScale" priority="175">
      <colorScale>
        <cfvo type="min"/>
        <cfvo type="percentile" val="50"/>
        <cfvo type="max"/>
        <color rgb="FFF8696B"/>
        <color rgb="FFFFEB84"/>
        <color rgb="FF63BE7B"/>
      </colorScale>
    </cfRule>
  </conditionalFormatting>
  <conditionalFormatting sqref="E26:E29">
    <cfRule type="iconSet" priority="176">
      <iconSet iconSet="4RedToBlack">
        <cfvo type="percent" val="0"/>
        <cfvo type="percent" val="25"/>
        <cfvo type="percent" val="50"/>
        <cfvo type="percent" val="75"/>
      </iconSet>
    </cfRule>
  </conditionalFormatting>
  <conditionalFormatting sqref="E16:E17">
    <cfRule type="iconSet" priority="156">
      <iconSet iconSet="4TrafficLights">
        <cfvo type="percent" val="0"/>
        <cfvo type="percent" val="25"/>
        <cfvo type="percent" val="50"/>
        <cfvo type="percent" val="75"/>
      </iconSet>
    </cfRule>
    <cfRule type="colorScale" priority="157">
      <colorScale>
        <cfvo type="min"/>
        <cfvo type="percentile" val="50"/>
        <cfvo type="max"/>
        <color rgb="FFF8696B"/>
        <color rgb="FFFFEB84"/>
        <color rgb="FF63BE7B"/>
      </colorScale>
    </cfRule>
    <cfRule type="cellIs" dxfId="358" priority="158" operator="between">
      <formula>2.5</formula>
      <formula>3</formula>
    </cfRule>
    <cfRule type="cellIs" dxfId="357" priority="159" operator="between">
      <formula>1.5</formula>
      <formula>2.4</formula>
    </cfRule>
    <cfRule type="cellIs" dxfId="356" priority="160" operator="between">
      <formula>1</formula>
      <formula>1.4</formula>
    </cfRule>
    <cfRule type="cellIs" dxfId="355" priority="161" operator="between">
      <formula>2.5</formula>
      <formula>3</formula>
    </cfRule>
    <cfRule type="cellIs" dxfId="354" priority="162" operator="between">
      <formula>2.5</formula>
      <formula>3</formula>
    </cfRule>
    <cfRule type="cellIs" dxfId="353" priority="163" operator="between">
      <formula>1</formula>
      <formula>1.4</formula>
    </cfRule>
  </conditionalFormatting>
  <conditionalFormatting sqref="E16:E17">
    <cfRule type="colorScale" priority="164">
      <colorScale>
        <cfvo type="min"/>
        <cfvo type="percentile" val="50"/>
        <cfvo type="max"/>
        <color rgb="FFF8696B"/>
        <color rgb="FFFFEB84"/>
        <color rgb="FF63BE7B"/>
      </colorScale>
    </cfRule>
  </conditionalFormatting>
  <conditionalFormatting sqref="E16:E17">
    <cfRule type="iconSet" priority="165">
      <iconSet iconSet="4RedToBlack">
        <cfvo type="percent" val="0"/>
        <cfvo type="percent" val="25"/>
        <cfvo type="percent" val="50"/>
        <cfvo type="percent" val="75"/>
      </iconSet>
    </cfRule>
  </conditionalFormatting>
  <conditionalFormatting sqref="E92">
    <cfRule type="cellIs" dxfId="352" priority="144" operator="between">
      <formula>1.5</formula>
      <formula>2.4</formula>
    </cfRule>
  </conditionalFormatting>
  <conditionalFormatting sqref="E92">
    <cfRule type="iconSet" priority="145">
      <iconSet iconSet="4TrafficLights">
        <cfvo type="percent" val="0"/>
        <cfvo type="percent" val="25"/>
        <cfvo type="percent" val="50"/>
        <cfvo type="percent" val="75"/>
      </iconSet>
    </cfRule>
    <cfRule type="colorScale" priority="146">
      <colorScale>
        <cfvo type="min"/>
        <cfvo type="percentile" val="50"/>
        <cfvo type="max"/>
        <color rgb="FFF8696B"/>
        <color rgb="FFFFEB84"/>
        <color rgb="FF63BE7B"/>
      </colorScale>
    </cfRule>
    <cfRule type="cellIs" dxfId="351" priority="147" operator="between">
      <formula>2.5</formula>
      <formula>3</formula>
    </cfRule>
    <cfRule type="cellIs" dxfId="350" priority="148" operator="between">
      <formula>1.5</formula>
      <formula>2.4</formula>
    </cfRule>
    <cfRule type="cellIs" dxfId="349" priority="149" operator="between">
      <formula>1</formula>
      <formula>1.4</formula>
    </cfRule>
    <cfRule type="cellIs" dxfId="348" priority="150" operator="between">
      <formula>2.5</formula>
      <formula>3</formula>
    </cfRule>
    <cfRule type="cellIs" dxfId="347" priority="151" operator="between">
      <formula>2.5</formula>
      <formula>3</formula>
    </cfRule>
    <cfRule type="cellIs" dxfId="346" priority="152" operator="between">
      <formula>1</formula>
      <formula>1.4</formula>
    </cfRule>
  </conditionalFormatting>
  <conditionalFormatting sqref="E92">
    <cfRule type="colorScale" priority="153">
      <colorScale>
        <cfvo type="min"/>
        <cfvo type="percentile" val="50"/>
        <cfvo type="max"/>
        <color rgb="FFF8696B"/>
        <color rgb="FFFFEB84"/>
        <color rgb="FF63BE7B"/>
      </colorScale>
    </cfRule>
  </conditionalFormatting>
  <conditionalFormatting sqref="E92">
    <cfRule type="iconSet" priority="154">
      <iconSet iconSet="4RedToBlack">
        <cfvo type="percent" val="0"/>
        <cfvo type="percent" val="25"/>
        <cfvo type="percent" val="50"/>
        <cfvo type="percent" val="75"/>
      </iconSet>
    </cfRule>
  </conditionalFormatting>
  <conditionalFormatting sqref="E50">
    <cfRule type="iconSet" priority="236">
      <iconSet iconSet="4TrafficLights">
        <cfvo type="percent" val="0"/>
        <cfvo type="percent" val="25"/>
        <cfvo type="percent" val="50"/>
        <cfvo type="percent" val="75"/>
      </iconSet>
    </cfRule>
    <cfRule type="colorScale" priority="237">
      <colorScale>
        <cfvo type="min"/>
        <cfvo type="percentile" val="50"/>
        <cfvo type="max"/>
        <color rgb="FFF8696B"/>
        <color rgb="FFFFEB84"/>
        <color rgb="FF63BE7B"/>
      </colorScale>
    </cfRule>
    <cfRule type="cellIs" dxfId="345" priority="238" operator="between">
      <formula>2.5</formula>
      <formula>3</formula>
    </cfRule>
    <cfRule type="cellIs" dxfId="344" priority="239" operator="between">
      <formula>1.5</formula>
      <formula>2.4</formula>
    </cfRule>
    <cfRule type="cellIs" dxfId="343" priority="240" operator="between">
      <formula>1</formula>
      <formula>1.4</formula>
    </cfRule>
    <cfRule type="cellIs" dxfId="342" priority="241" operator="between">
      <formula>2.5</formula>
      <formula>3</formula>
    </cfRule>
    <cfRule type="cellIs" dxfId="341" priority="242" operator="between">
      <formula>2.5</formula>
      <formula>3</formula>
    </cfRule>
    <cfRule type="cellIs" dxfId="340" priority="243" operator="between">
      <formula>1</formula>
      <formula>1.4</formula>
    </cfRule>
  </conditionalFormatting>
  <conditionalFormatting sqref="E50">
    <cfRule type="colorScale" priority="244">
      <colorScale>
        <cfvo type="min"/>
        <cfvo type="percentile" val="50"/>
        <cfvo type="max"/>
        <color rgb="FFF8696B"/>
        <color rgb="FFFFEB84"/>
        <color rgb="FF63BE7B"/>
      </colorScale>
    </cfRule>
  </conditionalFormatting>
  <conditionalFormatting sqref="E50">
    <cfRule type="iconSet" priority="245">
      <iconSet iconSet="4RedToBlack">
        <cfvo type="percent" val="0"/>
        <cfvo type="percent" val="25"/>
        <cfvo type="percent" val="50"/>
        <cfvo type="percent" val="75"/>
      </iconSet>
    </cfRule>
  </conditionalFormatting>
  <conditionalFormatting sqref="C5:E10 C11:D11 C12:C13 E13">
    <cfRule type="iconSet" priority="246">
      <iconSet iconSet="4TrafficLights">
        <cfvo type="percent" val="0"/>
        <cfvo type="percent" val="25"/>
        <cfvo type="percent" val="50"/>
        <cfvo type="percent" val="75"/>
      </iconSet>
    </cfRule>
    <cfRule type="colorScale" priority="247">
      <colorScale>
        <cfvo type="min"/>
        <cfvo type="percentile" val="50"/>
        <cfvo type="max"/>
        <color rgb="FFF8696B"/>
        <color rgb="FFFFEB84"/>
        <color rgb="FF63BE7B"/>
      </colorScale>
    </cfRule>
    <cfRule type="cellIs" dxfId="339" priority="248" operator="between">
      <formula>2.5</formula>
      <formula>3</formula>
    </cfRule>
    <cfRule type="cellIs" dxfId="338" priority="249" operator="between">
      <formula>1.5</formula>
      <formula>2.4</formula>
    </cfRule>
    <cfRule type="cellIs" dxfId="337" priority="250" operator="between">
      <formula>1</formula>
      <formula>1.4</formula>
    </cfRule>
    <cfRule type="cellIs" dxfId="336" priority="251" operator="between">
      <formula>2.5</formula>
      <formula>3</formula>
    </cfRule>
    <cfRule type="cellIs" dxfId="335" priority="252" operator="between">
      <formula>2.5</formula>
      <formula>3</formula>
    </cfRule>
    <cfRule type="cellIs" dxfId="334" priority="253" operator="between">
      <formula>1</formula>
      <formula>1.4</formula>
    </cfRule>
  </conditionalFormatting>
  <conditionalFormatting sqref="B5:E10 B11:D11 B12:C13 E13">
    <cfRule type="iconSet" priority="254">
      <iconSet iconSet="4RedToBlack">
        <cfvo type="percent" val="0"/>
        <cfvo type="percent" val="25"/>
        <cfvo type="percent" val="50"/>
        <cfvo type="percent" val="75"/>
      </iconSet>
    </cfRule>
  </conditionalFormatting>
  <conditionalFormatting sqref="E66:E69">
    <cfRule type="iconSet" priority="255">
      <iconSet iconSet="4TrafficLights">
        <cfvo type="percent" val="0"/>
        <cfvo type="percent" val="25"/>
        <cfvo type="percent" val="50"/>
        <cfvo type="percent" val="75"/>
      </iconSet>
    </cfRule>
    <cfRule type="colorScale" priority="256">
      <colorScale>
        <cfvo type="min"/>
        <cfvo type="percentile" val="50"/>
        <cfvo type="max"/>
        <color rgb="FFF8696B"/>
        <color rgb="FFFFEB84"/>
        <color rgb="FF63BE7B"/>
      </colorScale>
    </cfRule>
    <cfRule type="cellIs" dxfId="333" priority="257" operator="between">
      <formula>2.5</formula>
      <formula>3</formula>
    </cfRule>
    <cfRule type="cellIs" dxfId="332" priority="258" operator="between">
      <formula>1.5</formula>
      <formula>2.4</formula>
    </cfRule>
    <cfRule type="cellIs" dxfId="331" priority="259" operator="between">
      <formula>1</formula>
      <formula>1.4</formula>
    </cfRule>
    <cfRule type="cellIs" dxfId="330" priority="260" operator="between">
      <formula>2.5</formula>
      <formula>3</formula>
    </cfRule>
    <cfRule type="cellIs" dxfId="329" priority="261" operator="between">
      <formula>2.5</formula>
      <formula>3</formula>
    </cfRule>
    <cfRule type="cellIs" dxfId="328" priority="262" operator="between">
      <formula>1</formula>
      <formula>1.4</formula>
    </cfRule>
  </conditionalFormatting>
  <conditionalFormatting sqref="E66:E69">
    <cfRule type="colorScale" priority="263">
      <colorScale>
        <cfvo type="min"/>
        <cfvo type="percentile" val="50"/>
        <cfvo type="max"/>
        <color rgb="FFF8696B"/>
        <color rgb="FFFFEB84"/>
        <color rgb="FF63BE7B"/>
      </colorScale>
    </cfRule>
  </conditionalFormatting>
  <conditionalFormatting sqref="E66:E69">
    <cfRule type="iconSet" priority="264">
      <iconSet iconSet="4RedToBlack">
        <cfvo type="percent" val="0"/>
        <cfvo type="percent" val="25"/>
        <cfvo type="percent" val="50"/>
        <cfvo type="percent" val="75"/>
      </iconSet>
    </cfRule>
  </conditionalFormatting>
  <conditionalFormatting sqref="D12:D14">
    <cfRule type="cellIs" dxfId="327" priority="134" operator="between">
      <formula>1.5</formula>
      <formula>2.4</formula>
    </cfRule>
  </conditionalFormatting>
  <conditionalFormatting sqref="D12:D14">
    <cfRule type="iconSet" priority="135">
      <iconSet iconSet="4TrafficLights">
        <cfvo type="percent" val="0"/>
        <cfvo type="percent" val="25"/>
        <cfvo type="percent" val="50"/>
        <cfvo type="percent" val="75"/>
      </iconSet>
    </cfRule>
    <cfRule type="colorScale" priority="136">
      <colorScale>
        <cfvo type="min"/>
        <cfvo type="percentile" val="50"/>
        <cfvo type="max"/>
        <color rgb="FFF8696B"/>
        <color rgb="FFFFEB84"/>
        <color rgb="FF63BE7B"/>
      </colorScale>
    </cfRule>
    <cfRule type="cellIs" dxfId="326" priority="137" operator="between">
      <formula>2.5</formula>
      <formula>3</formula>
    </cfRule>
    <cfRule type="cellIs" dxfId="325" priority="138" operator="between">
      <formula>1.5</formula>
      <formula>2.4</formula>
    </cfRule>
    <cfRule type="cellIs" dxfId="324" priority="139" operator="between">
      <formula>1</formula>
      <formula>1.4</formula>
    </cfRule>
    <cfRule type="cellIs" dxfId="323" priority="140" operator="between">
      <formula>2.5</formula>
      <formula>3</formula>
    </cfRule>
    <cfRule type="cellIs" dxfId="322" priority="141" operator="between">
      <formula>2.5</formula>
      <formula>3</formula>
    </cfRule>
    <cfRule type="cellIs" dxfId="321" priority="142" operator="between">
      <formula>1</formula>
      <formula>1.4</formula>
    </cfRule>
  </conditionalFormatting>
  <conditionalFormatting sqref="D12:D14">
    <cfRule type="iconSet" priority="143">
      <iconSet iconSet="4RedToBlack">
        <cfvo type="percent" val="0"/>
        <cfvo type="percent" val="25"/>
        <cfvo type="percent" val="50"/>
        <cfvo type="percent" val="75"/>
      </iconSet>
    </cfRule>
  </conditionalFormatting>
  <conditionalFormatting sqref="D3:D14 D20:D23 D25:D29 D34:D35 D37:D42 D44:D50 D52:D54 D56:D57 D59:D62 D64 D66:D71 D73:D89 D91:D1048576 D16:D18 D31:D32">
    <cfRule type="cellIs" dxfId="320" priority="131" operator="equal">
      <formula>"Annual"</formula>
    </cfRule>
    <cfRule type="cellIs" dxfId="319" priority="132" operator="equal">
      <formula>"Quarterly"</formula>
    </cfRule>
    <cfRule type="cellIs" dxfId="318" priority="133" operator="equal">
      <formula>"Monthly"</formula>
    </cfRule>
  </conditionalFormatting>
  <conditionalFormatting sqref="D15">
    <cfRule type="cellIs" dxfId="317" priority="128" operator="equal">
      <formula>"Annual"</formula>
    </cfRule>
    <cfRule type="cellIs" dxfId="316" priority="129" operator="equal">
      <formula>"Quarterly"</formula>
    </cfRule>
    <cfRule type="cellIs" dxfId="315" priority="130" operator="equal">
      <formula>"Monthly"</formula>
    </cfRule>
  </conditionalFormatting>
  <conditionalFormatting sqref="D19">
    <cfRule type="cellIs" dxfId="314" priority="125" operator="equal">
      <formula>"Annual"</formula>
    </cfRule>
    <cfRule type="cellIs" dxfId="313" priority="126" operator="equal">
      <formula>"Quarterly"</formula>
    </cfRule>
    <cfRule type="cellIs" dxfId="312" priority="127" operator="equal">
      <formula>"Monthly"</formula>
    </cfRule>
  </conditionalFormatting>
  <conditionalFormatting sqref="D24">
    <cfRule type="cellIs" dxfId="311" priority="122" operator="equal">
      <formula>"Annual"</formula>
    </cfRule>
    <cfRule type="cellIs" dxfId="310" priority="123" operator="equal">
      <formula>"Quarterly"</formula>
    </cfRule>
    <cfRule type="cellIs" dxfId="309" priority="124" operator="equal">
      <formula>"Monthly"</formula>
    </cfRule>
  </conditionalFormatting>
  <conditionalFormatting sqref="D30">
    <cfRule type="cellIs" dxfId="308" priority="119" operator="equal">
      <formula>"Annual"</formula>
    </cfRule>
    <cfRule type="cellIs" dxfId="307" priority="120" operator="equal">
      <formula>"Quarterly"</formula>
    </cfRule>
    <cfRule type="cellIs" dxfId="306" priority="121" operator="equal">
      <formula>"Monthly"</formula>
    </cfRule>
  </conditionalFormatting>
  <conditionalFormatting sqref="D33">
    <cfRule type="cellIs" dxfId="305" priority="116" operator="equal">
      <formula>"Annual"</formula>
    </cfRule>
    <cfRule type="cellIs" dxfId="304" priority="117" operator="equal">
      <formula>"Quarterly"</formula>
    </cfRule>
    <cfRule type="cellIs" dxfId="303" priority="118" operator="equal">
      <formula>"Monthly"</formula>
    </cfRule>
  </conditionalFormatting>
  <conditionalFormatting sqref="D36">
    <cfRule type="cellIs" dxfId="302" priority="113" operator="equal">
      <formula>"Annual"</formula>
    </cfRule>
    <cfRule type="cellIs" dxfId="301" priority="114" operator="equal">
      <formula>"Quarterly"</formula>
    </cfRule>
    <cfRule type="cellIs" dxfId="300" priority="115" operator="equal">
      <formula>"Monthly"</formula>
    </cfRule>
  </conditionalFormatting>
  <conditionalFormatting sqref="D43">
    <cfRule type="cellIs" dxfId="299" priority="110" operator="equal">
      <formula>"Annual"</formula>
    </cfRule>
    <cfRule type="cellIs" dxfId="298" priority="111" operator="equal">
      <formula>"Quarterly"</formula>
    </cfRule>
    <cfRule type="cellIs" dxfId="297" priority="112" operator="equal">
      <formula>"Monthly"</formula>
    </cfRule>
  </conditionalFormatting>
  <conditionalFormatting sqref="D51">
    <cfRule type="cellIs" dxfId="296" priority="107" operator="equal">
      <formula>"Annual"</formula>
    </cfRule>
    <cfRule type="cellIs" dxfId="295" priority="108" operator="equal">
      <formula>"Quarterly"</formula>
    </cfRule>
    <cfRule type="cellIs" dxfId="294" priority="109" operator="equal">
      <formula>"Monthly"</formula>
    </cfRule>
  </conditionalFormatting>
  <conditionalFormatting sqref="D55">
    <cfRule type="cellIs" dxfId="293" priority="104" operator="equal">
      <formula>"Annual"</formula>
    </cfRule>
    <cfRule type="cellIs" dxfId="292" priority="105" operator="equal">
      <formula>"Quarterly"</formula>
    </cfRule>
    <cfRule type="cellIs" dxfId="291" priority="106" operator="equal">
      <formula>"Monthly"</formula>
    </cfRule>
  </conditionalFormatting>
  <conditionalFormatting sqref="D58">
    <cfRule type="cellIs" dxfId="290" priority="101" operator="equal">
      <formula>"Annual"</formula>
    </cfRule>
    <cfRule type="cellIs" dxfId="289" priority="102" operator="equal">
      <formula>"Quarterly"</formula>
    </cfRule>
    <cfRule type="cellIs" dxfId="288" priority="103" operator="equal">
      <formula>"Monthly"</formula>
    </cfRule>
  </conditionalFormatting>
  <conditionalFormatting sqref="D63">
    <cfRule type="cellIs" dxfId="287" priority="98" operator="equal">
      <formula>"Annual"</formula>
    </cfRule>
    <cfRule type="cellIs" dxfId="286" priority="99" operator="equal">
      <formula>"Quarterly"</formula>
    </cfRule>
    <cfRule type="cellIs" dxfId="285" priority="100" operator="equal">
      <formula>"Monthly"</formula>
    </cfRule>
  </conditionalFormatting>
  <conditionalFormatting sqref="D65">
    <cfRule type="cellIs" dxfId="284" priority="95" operator="equal">
      <formula>"Annual"</formula>
    </cfRule>
    <cfRule type="cellIs" dxfId="283" priority="96" operator="equal">
      <formula>"Quarterly"</formula>
    </cfRule>
    <cfRule type="cellIs" dxfId="282" priority="97" operator="equal">
      <formula>"Monthly"</formula>
    </cfRule>
  </conditionalFormatting>
  <conditionalFormatting sqref="D72">
    <cfRule type="cellIs" dxfId="281" priority="92" operator="equal">
      <formula>"Annual"</formula>
    </cfRule>
    <cfRule type="cellIs" dxfId="280" priority="93" operator="equal">
      <formula>"Quarterly"</formula>
    </cfRule>
    <cfRule type="cellIs" dxfId="279" priority="94" operator="equal">
      <formula>"Monthly"</formula>
    </cfRule>
  </conditionalFormatting>
  <conditionalFormatting sqref="D90">
    <cfRule type="cellIs" dxfId="278" priority="89" operator="equal">
      <formula>"Annual"</formula>
    </cfRule>
    <cfRule type="cellIs" dxfId="277" priority="90" operator="equal">
      <formula>"Quarterly"</formula>
    </cfRule>
    <cfRule type="cellIs" dxfId="276" priority="91" operator="equal">
      <formula>"Monthly"</formula>
    </cfRule>
  </conditionalFormatting>
  <conditionalFormatting sqref="F79:Q79">
    <cfRule type="colorScale" priority="88">
      <colorScale>
        <cfvo type="num" val="4"/>
        <cfvo type="num" val="5"/>
        <cfvo type="num" val="8"/>
        <color rgb="FF63BE7B"/>
        <color rgb="FFFFC000"/>
        <color rgb="FFFF0000"/>
      </colorScale>
    </cfRule>
  </conditionalFormatting>
  <conditionalFormatting sqref="F5:Q5">
    <cfRule type="colorScale" priority="87">
      <colorScale>
        <cfvo type="num" val="0.9"/>
        <cfvo type="num" val="0.92"/>
        <cfvo type="num" val="0.95"/>
        <color rgb="FFF8696B"/>
        <color rgb="FFFFC000"/>
        <color rgb="FF63BE7B"/>
      </colorScale>
    </cfRule>
  </conditionalFormatting>
  <conditionalFormatting sqref="F14:Q14">
    <cfRule type="colorScale" priority="86">
      <colorScale>
        <cfvo type="num" val="1"/>
        <cfvo type="num" val="2"/>
        <cfvo type="num" val="3"/>
        <color rgb="FFFF0000"/>
        <color rgb="FFFFC000"/>
        <color rgb="FF63BE7B"/>
      </colorScale>
    </cfRule>
  </conditionalFormatting>
  <conditionalFormatting sqref="K16:K17 H16:H17 N16:N17 Q16:Q17">
    <cfRule type="colorScale" priority="85">
      <colorScale>
        <cfvo type="num" val="0.95"/>
        <cfvo type="num" val="0.97"/>
        <cfvo type="num" val="1"/>
        <color rgb="FFFF0000"/>
        <color rgb="FFFFC000"/>
        <color rgb="FF63BE7B"/>
      </colorScale>
    </cfRule>
  </conditionalFormatting>
  <conditionalFormatting sqref="H18 K18 N18 Q18">
    <cfRule type="colorScale" priority="84">
      <colorScale>
        <cfvo type="num" val="0.3"/>
        <cfvo type="num" val="0.4"/>
        <cfvo type="num" val="0.5"/>
        <color rgb="FFFF0000"/>
        <color rgb="FFFFC000"/>
        <color rgb="FF63BE7B"/>
      </colorScale>
    </cfRule>
  </conditionalFormatting>
  <conditionalFormatting sqref="F20:Q20">
    <cfRule type="colorScale" priority="83">
      <colorScale>
        <cfvo type="num" val="0.95"/>
        <cfvo type="num" val="0.97"/>
        <cfvo type="num" val="1"/>
        <color rgb="FFFF0000"/>
        <color rgb="FFFFC000"/>
        <color rgb="FF63BE7B"/>
      </colorScale>
    </cfRule>
  </conditionalFormatting>
  <conditionalFormatting sqref="F25:Q29">
    <cfRule type="colorScale" priority="81">
      <colorScale>
        <cfvo type="num" val="0.95"/>
        <cfvo type="num" val="0.98"/>
        <cfvo type="num" val="1"/>
        <color rgb="FFFF0000"/>
        <color rgb="FFFFC000"/>
        <color rgb="FF63BE7B"/>
      </colorScale>
    </cfRule>
  </conditionalFormatting>
  <conditionalFormatting sqref="F31:Q31">
    <cfRule type="colorScale" priority="80">
      <colorScale>
        <cfvo type="num" val="0.75"/>
        <cfvo type="num" val="0.8"/>
        <cfvo type="num" val="0.9"/>
        <color rgb="FFFF0000"/>
        <color rgb="FFFFC000"/>
        <color rgb="FF63BE7B"/>
      </colorScale>
    </cfRule>
  </conditionalFormatting>
  <conditionalFormatting sqref="F45:Q45">
    <cfRule type="colorScale" priority="76">
      <colorScale>
        <cfvo type="num" val="0.5"/>
        <cfvo type="num" val="0.75"/>
        <cfvo type="num" val="1"/>
        <color rgb="FFFF0000"/>
        <color rgb="FFFFC000"/>
        <color rgb="FF00B050"/>
      </colorScale>
    </cfRule>
  </conditionalFormatting>
  <conditionalFormatting sqref="H56">
    <cfRule type="colorScale" priority="74">
      <colorScale>
        <cfvo type="num" val="1"/>
        <cfvo type="num" val="2"/>
        <cfvo type="num" val="3"/>
        <color rgb="FFFF0000"/>
        <color rgb="FFFFC000"/>
        <color rgb="FF63BE7B"/>
      </colorScale>
    </cfRule>
  </conditionalFormatting>
  <conditionalFormatting sqref="H57">
    <cfRule type="colorScale" priority="71">
      <colorScale>
        <cfvo type="num" val="1"/>
        <cfvo type="num" val="2"/>
        <cfvo type="num" val="3"/>
        <color rgb="FFFF0000"/>
        <color rgb="FFFFC000"/>
        <color rgb="FF63BE7B"/>
      </colorScale>
    </cfRule>
  </conditionalFormatting>
  <conditionalFormatting sqref="F71:Q71">
    <cfRule type="colorScale" priority="68">
      <colorScale>
        <cfvo type="num" val="1"/>
        <cfvo type="num" val="2"/>
        <cfvo type="num" val="3"/>
        <color rgb="FFFF0000"/>
        <color rgb="FFFFC000"/>
        <color rgb="FF63BE7B"/>
      </colorScale>
    </cfRule>
  </conditionalFormatting>
  <conditionalFormatting sqref="I78:Q78">
    <cfRule type="colorScale" priority="67">
      <colorScale>
        <cfvo type="num" val="1"/>
        <cfvo type="num" val="2"/>
        <cfvo type="num" val="3"/>
        <color rgb="FFFF0000"/>
        <color rgb="FFFFC000"/>
        <color rgb="FF63BE7B"/>
      </colorScale>
    </cfRule>
  </conditionalFormatting>
  <conditionalFormatting sqref="Q81">
    <cfRule type="colorScale" priority="66">
      <colorScale>
        <cfvo type="num" val="1"/>
        <cfvo type="num" val="2"/>
        <cfvo type="num" val="3"/>
        <color rgb="FFFF0000"/>
        <color rgb="FFFFC000"/>
        <color rgb="FF63BE7B"/>
      </colorScale>
    </cfRule>
  </conditionalFormatting>
  <conditionalFormatting sqref="F82:Q82">
    <cfRule type="colorScale" priority="65">
      <colorScale>
        <cfvo type="num" val="1"/>
        <cfvo type="num" val="2"/>
        <cfvo type="num" val="3"/>
        <color rgb="FFFF0000"/>
        <color rgb="FFFFC000"/>
        <color rgb="FF63BE7B"/>
      </colorScale>
    </cfRule>
  </conditionalFormatting>
  <conditionalFormatting sqref="Q87 K87">
    <cfRule type="colorScale" priority="64">
      <colorScale>
        <cfvo type="num" val="1"/>
        <cfvo type="num" val="2"/>
        <cfvo type="num" val="3"/>
        <color rgb="FFFF0000"/>
        <color rgb="FFFFC000"/>
        <color rgb="FF63BE7B"/>
      </colorScale>
    </cfRule>
  </conditionalFormatting>
  <conditionalFormatting sqref="H59:H60 N59:N60 Q59:Q60 K59:K60">
    <cfRule type="colorScale" priority="63">
      <colorScale>
        <cfvo type="num" val="0.75"/>
        <cfvo type="num" val="0.8"/>
        <cfvo type="num" val="0.85"/>
        <color rgb="FFFF0000"/>
        <color rgb="FFFFC000"/>
        <color rgb="FF63BE7B"/>
      </colorScale>
    </cfRule>
  </conditionalFormatting>
  <conditionalFormatting sqref="F61:Q61">
    <cfRule type="colorScale" priority="6">
      <colorScale>
        <cfvo type="percent" val="60"/>
        <cfvo type="percent" val="80"/>
        <cfvo type="percent" val="100"/>
        <color rgb="FFF8696B"/>
        <color rgb="FFFFEB84"/>
        <color rgb="FF63BE7B"/>
      </colorScale>
    </cfRule>
    <cfRule type="colorScale" priority="5">
      <colorScale>
        <cfvo type="percent" val="25"/>
        <cfvo type="percent" val="75"/>
        <cfvo type="percent" val="100"/>
        <color rgb="FFFF0000"/>
        <color rgb="FFFFC000"/>
        <color rgb="FF00B050"/>
      </colorScale>
    </cfRule>
    <cfRule type="colorScale" priority="4">
      <colorScale>
        <cfvo type="percent" val="75"/>
        <cfvo type="percent" val="100"/>
        <color rgb="FFFFC000"/>
        <color rgb="FF00B050"/>
      </colorScale>
    </cfRule>
  </conditionalFormatting>
  <conditionalFormatting sqref="Q62">
    <cfRule type="colorScale" priority="61">
      <colorScale>
        <cfvo type="num" val="0.85"/>
        <cfvo type="num" val="0.9"/>
        <cfvo type="num" val="0.95"/>
        <color rgb="FFFF0000"/>
        <color rgb="FFFFC000"/>
        <color rgb="FF63BE7B"/>
      </colorScale>
    </cfRule>
  </conditionalFormatting>
  <conditionalFormatting sqref="H66 K66 N66 Q66">
    <cfRule type="colorScale" priority="60">
      <colorScale>
        <cfvo type="num" val="0.25"/>
        <cfvo type="num" val="0.5"/>
        <cfvo type="num" val="1"/>
        <color rgb="FFFF0000"/>
        <color rgb="FFFFC000"/>
        <color rgb="FF63BE7B"/>
      </colorScale>
    </cfRule>
  </conditionalFormatting>
  <conditionalFormatting sqref="H67:H69 K67:K69 N67:N69 Q67:Q69">
    <cfRule type="colorScale" priority="59">
      <colorScale>
        <cfvo type="num" val="0.9"/>
        <cfvo type="num" val="0.95"/>
        <cfvo type="num" val="1"/>
        <color rgb="FFFF0000"/>
        <color rgb="FFFFC000"/>
        <color rgb="FF63BE7B"/>
      </colorScale>
    </cfRule>
  </conditionalFormatting>
  <conditionalFormatting sqref="F73:Q74">
    <cfRule type="colorScale" priority="58">
      <colorScale>
        <cfvo type="num" val="0.85"/>
        <cfvo type="num" val="0.9"/>
        <cfvo type="num" val="0.95"/>
        <color rgb="FFFF0000"/>
        <color rgb="FFFFC000"/>
        <color rgb="FF63BE7B"/>
      </colorScale>
    </cfRule>
  </conditionalFormatting>
  <conditionalFormatting sqref="F75:Q76">
    <cfRule type="colorScale" priority="57">
      <colorScale>
        <cfvo type="num" val="0.4"/>
        <cfvo type="num" val="0.45"/>
        <cfvo type="num" val="0.5"/>
        <color rgb="FFFF0000"/>
        <color rgb="FFFFC000"/>
        <color rgb="FF63BE7B"/>
      </colorScale>
    </cfRule>
  </conditionalFormatting>
  <conditionalFormatting sqref="F91:Q91">
    <cfRule type="colorScale" priority="56">
      <colorScale>
        <cfvo type="num" val="0.01"/>
        <cfvo type="num" val="1.4E-2"/>
        <cfvo type="num" val="0.02"/>
        <color rgb="FF63BE7B"/>
        <color rgb="FFFFC000"/>
        <color rgb="FFFF0000"/>
      </colorScale>
    </cfRule>
  </conditionalFormatting>
  <conditionalFormatting sqref="E31">
    <cfRule type="iconSet" priority="265">
      <iconSet iconSet="4TrafficLights">
        <cfvo type="percent" val="0"/>
        <cfvo type="percent" val="25"/>
        <cfvo type="percent" val="50"/>
        <cfvo type="percent" val="75"/>
      </iconSet>
    </cfRule>
    <cfRule type="colorScale" priority="266">
      <colorScale>
        <cfvo type="min"/>
        <cfvo type="percentile" val="50"/>
        <cfvo type="max"/>
        <color rgb="FFF8696B"/>
        <color rgb="FFFFEB84"/>
        <color rgb="FF63BE7B"/>
      </colorScale>
    </cfRule>
    <cfRule type="cellIs" dxfId="275" priority="267" operator="between">
      <formula>2.5</formula>
      <formula>3</formula>
    </cfRule>
    <cfRule type="cellIs" dxfId="274" priority="268" operator="between">
      <formula>1.5</formula>
      <formula>2.4</formula>
    </cfRule>
    <cfRule type="cellIs" dxfId="273" priority="269" operator="between">
      <formula>1</formula>
      <formula>1.4</formula>
    </cfRule>
    <cfRule type="cellIs" dxfId="272" priority="270" operator="between">
      <formula>2.5</formula>
      <formula>3</formula>
    </cfRule>
    <cfRule type="cellIs" dxfId="271" priority="271" operator="between">
      <formula>2.5</formula>
      <formula>3</formula>
    </cfRule>
    <cfRule type="cellIs" dxfId="270" priority="272" operator="between">
      <formula>1</formula>
      <formula>1.4</formula>
    </cfRule>
  </conditionalFormatting>
  <conditionalFormatting sqref="E31">
    <cfRule type="colorScale" priority="273">
      <colorScale>
        <cfvo type="min"/>
        <cfvo type="percentile" val="50"/>
        <cfvo type="max"/>
        <color rgb="FFF8696B"/>
        <color rgb="FFFFEB84"/>
        <color rgb="FF63BE7B"/>
      </colorScale>
    </cfRule>
  </conditionalFormatting>
  <conditionalFormatting sqref="E31">
    <cfRule type="iconSet" priority="274">
      <iconSet iconSet="4RedToBlack">
        <cfvo type="percent" val="0"/>
        <cfvo type="percent" val="25"/>
        <cfvo type="percent" val="50"/>
        <cfvo type="percent" val="75"/>
      </iconSet>
    </cfRule>
  </conditionalFormatting>
  <conditionalFormatting sqref="F7:Q7">
    <cfRule type="colorScale" priority="54">
      <colorScale>
        <cfvo type="num" val="0.9"/>
        <cfvo type="num" val="0.92"/>
        <cfvo type="num" val="0.95"/>
        <color rgb="FFF8696B"/>
        <color rgb="FFFFC000"/>
        <color rgb="FF63BE7B"/>
      </colorScale>
    </cfRule>
  </conditionalFormatting>
  <conditionalFormatting sqref="F9:Q9">
    <cfRule type="colorScale" priority="53">
      <colorScale>
        <cfvo type="num" val="0.9"/>
        <cfvo type="num" val="0.92"/>
        <cfvo type="num" val="0.95"/>
        <color rgb="FFF8696B"/>
        <color rgb="FFFFC000"/>
        <color rgb="FF63BE7B"/>
      </colorScale>
    </cfRule>
  </conditionalFormatting>
  <conditionalFormatting sqref="F8:Q8">
    <cfRule type="colorScale" priority="52">
      <colorScale>
        <cfvo type="num" val="0.75"/>
        <cfvo type="num" val="0.85"/>
        <cfvo type="num" val="0.95"/>
        <color rgb="FFF8696B"/>
        <color rgb="FFFFEB84"/>
        <color rgb="FF63BE7B"/>
      </colorScale>
    </cfRule>
  </conditionalFormatting>
  <conditionalFormatting sqref="F10:Q10">
    <cfRule type="colorScale" priority="51">
      <colorScale>
        <cfvo type="num" val="0.9"/>
        <cfvo type="num" val="0.95"/>
        <cfvo type="num" val="1"/>
        <color rgb="FFF8696B"/>
        <color rgb="FFFFC000"/>
        <color rgb="FF63BE7B"/>
      </colorScale>
    </cfRule>
  </conditionalFormatting>
  <conditionalFormatting sqref="F11:Q13">
    <cfRule type="colorScale" priority="50">
      <colorScale>
        <cfvo type="num" val="0.25"/>
        <cfvo type="num" val="0.5"/>
        <cfvo type="num" val="0.75"/>
        <color rgb="FFF8696B"/>
        <color rgb="FFFFEB84"/>
        <color rgb="FF63BE7B"/>
      </colorScale>
    </cfRule>
  </conditionalFormatting>
  <conditionalFormatting sqref="F6:Q6">
    <cfRule type="colorScale" priority="49">
      <colorScale>
        <cfvo type="num" val="0.75"/>
        <cfvo type="num" val="0.85"/>
        <cfvo type="num" val="0.95"/>
        <color rgb="FFF8696B"/>
        <color rgb="FFFFC000"/>
        <color rgb="FF63BE7B"/>
      </colorScale>
    </cfRule>
  </conditionalFormatting>
  <conditionalFormatting sqref="K57">
    <cfRule type="colorScale" priority="48">
      <colorScale>
        <cfvo type="num" val="1"/>
        <cfvo type="num" val="2"/>
        <cfvo type="num" val="3"/>
        <color rgb="FFFF0000"/>
        <color rgb="FFFFC000"/>
        <color rgb="FF63BE7B"/>
      </colorScale>
    </cfRule>
  </conditionalFormatting>
  <conditionalFormatting sqref="N57">
    <cfRule type="colorScale" priority="47">
      <colorScale>
        <cfvo type="num" val="1"/>
        <cfvo type="num" val="2"/>
        <cfvo type="num" val="3"/>
        <color rgb="FFFF0000"/>
        <color rgb="FFFFC000"/>
        <color rgb="FF63BE7B"/>
      </colorScale>
    </cfRule>
  </conditionalFormatting>
  <conditionalFormatting sqref="Q57">
    <cfRule type="colorScale" priority="46">
      <colorScale>
        <cfvo type="num" val="1"/>
        <cfvo type="num" val="2"/>
        <cfvo type="num" val="3"/>
        <color rgb="FFFF0000"/>
        <color rgb="FFFFC000"/>
        <color rgb="FF63BE7B"/>
      </colorScale>
    </cfRule>
  </conditionalFormatting>
  <conditionalFormatting sqref="F83:Q83">
    <cfRule type="colorScale" priority="45">
      <colorScale>
        <cfvo type="num" val="0.5"/>
        <cfvo type="num" val="0.6"/>
        <cfvo type="num" val="0.65"/>
        <color rgb="FFFF0000"/>
        <color rgb="FFFFC000"/>
        <color rgb="FF63BE7B"/>
      </colorScale>
    </cfRule>
  </conditionalFormatting>
  <conditionalFormatting sqref="F84:Q84">
    <cfRule type="colorScale" priority="44">
      <colorScale>
        <cfvo type="num" val="0.1"/>
        <cfvo type="num" val="0.12"/>
        <cfvo type="num" val="0.15"/>
        <color rgb="FF63BE7B"/>
        <color rgb="FFFFC000"/>
        <color rgb="FFFF0000"/>
      </colorScale>
    </cfRule>
  </conditionalFormatting>
  <conditionalFormatting sqref="F85:Q85">
    <cfRule type="colorScale" priority="43">
      <colorScale>
        <cfvo type="num" val="115"/>
        <cfvo type="num" val="117.5"/>
        <cfvo type="num" val="120"/>
        <color rgb="FF63BE7B"/>
        <color rgb="FFFFC000"/>
        <color rgb="FFFF0000"/>
      </colorScale>
    </cfRule>
  </conditionalFormatting>
  <conditionalFormatting sqref="F86:Q86">
    <cfRule type="colorScale" priority="42">
      <colorScale>
        <cfvo type="num" val="75"/>
        <cfvo type="num" val="80"/>
        <cfvo type="num" val="85"/>
        <color rgb="FF63BE7B"/>
        <color rgb="FFFFC000"/>
        <color rgb="FFFF0000"/>
      </colorScale>
    </cfRule>
  </conditionalFormatting>
  <conditionalFormatting sqref="F32:Q32">
    <cfRule type="colorScale" priority="41">
      <colorScale>
        <cfvo type="num" val="0.6"/>
        <cfvo type="num" val="0.73"/>
        <cfvo type="num" val="0.75"/>
        <color rgb="FFFF0000"/>
        <color rgb="FFFFC000"/>
        <color rgb="FF63BE7B"/>
      </colorScale>
    </cfRule>
  </conditionalFormatting>
  <conditionalFormatting sqref="H47">
    <cfRule type="colorScale" priority="40">
      <colorScale>
        <cfvo type="percent" val="50"/>
        <cfvo type="percent" val="60"/>
        <cfvo type="percent" val="100"/>
        <color rgb="FFFF0000"/>
        <color rgb="FFFFC000"/>
        <color rgb="FF00B050"/>
      </colorScale>
    </cfRule>
  </conditionalFormatting>
  <conditionalFormatting sqref="K47">
    <cfRule type="colorScale" priority="39">
      <colorScale>
        <cfvo type="percent" val="50"/>
        <cfvo type="percent" val="60"/>
        <cfvo type="percent" val="100"/>
        <color rgb="FFFF0000"/>
        <color rgb="FFFFC000"/>
        <color rgb="FF00B050"/>
      </colorScale>
    </cfRule>
  </conditionalFormatting>
  <conditionalFormatting sqref="N47">
    <cfRule type="colorScale" priority="38">
      <colorScale>
        <cfvo type="percent" val="50"/>
        <cfvo type="percent" val="60"/>
        <cfvo type="percent" val="100"/>
        <color rgb="FFFF0000"/>
        <color rgb="FFFFC000"/>
        <color rgb="FF00B050"/>
      </colorScale>
    </cfRule>
  </conditionalFormatting>
  <conditionalFormatting sqref="H48">
    <cfRule type="colorScale" priority="36">
      <colorScale>
        <cfvo type="percent" val="80"/>
        <cfvo type="percent" val="90"/>
        <cfvo type="percent" val="100"/>
        <color rgb="FFFF0000"/>
        <color rgb="FFFFC000"/>
        <color rgb="FF00B050"/>
      </colorScale>
    </cfRule>
  </conditionalFormatting>
  <conditionalFormatting sqref="K48">
    <cfRule type="colorScale" priority="35">
      <colorScale>
        <cfvo type="percent" val="80"/>
        <cfvo type="percent" val="90"/>
        <cfvo type="percent" val="100"/>
        <color rgb="FFFF0000"/>
        <color rgb="FFFFC000"/>
        <color rgb="FF00B050"/>
      </colorScale>
    </cfRule>
  </conditionalFormatting>
  <conditionalFormatting sqref="N48">
    <cfRule type="colorScale" priority="34">
      <colorScale>
        <cfvo type="percent" val="80"/>
        <cfvo type="percent" val="90"/>
        <cfvo type="percent" val="100"/>
        <color rgb="FFFF0000"/>
        <color rgb="FFFFC000"/>
        <color rgb="FF00B050"/>
      </colorScale>
    </cfRule>
  </conditionalFormatting>
  <conditionalFormatting sqref="Q48">
    <cfRule type="colorScale" priority="33">
      <colorScale>
        <cfvo type="percent" val="80"/>
        <cfvo type="percent" val="90"/>
        <cfvo type="percent" val="100"/>
        <color rgb="FFFF0000"/>
        <color rgb="FFFFC000"/>
        <color rgb="FF00B050"/>
      </colorScale>
    </cfRule>
  </conditionalFormatting>
  <conditionalFormatting sqref="F49:Q49">
    <cfRule type="colorScale" priority="32">
      <colorScale>
        <cfvo type="percent" val="80"/>
        <cfvo type="percent" val="90"/>
        <cfvo type="percent" val="100"/>
        <color rgb="FFFF0000"/>
        <color rgb="FFFFC000"/>
        <color rgb="FF00B050"/>
      </colorScale>
    </cfRule>
  </conditionalFormatting>
  <conditionalFormatting sqref="H50">
    <cfRule type="colorScale" priority="31">
      <colorScale>
        <cfvo type="percent" val="30"/>
        <cfvo type="percent" val="40"/>
        <cfvo type="percent" val="50"/>
        <color rgb="FFFF0000"/>
        <color rgb="FFFFC000"/>
        <color rgb="FF00B050"/>
      </colorScale>
    </cfRule>
  </conditionalFormatting>
  <conditionalFormatting sqref="K50">
    <cfRule type="colorScale" priority="30">
      <colorScale>
        <cfvo type="percent" val="30"/>
        <cfvo type="percent" val="40"/>
        <cfvo type="percent" val="50"/>
        <color rgb="FFFF0000"/>
        <color rgb="FFFFC000"/>
        <color rgb="FF00B050"/>
      </colorScale>
    </cfRule>
  </conditionalFormatting>
  <conditionalFormatting sqref="N50">
    <cfRule type="colorScale" priority="29">
      <colorScale>
        <cfvo type="percent" val="30"/>
        <cfvo type="percent" val="40"/>
        <cfvo type="percent" val="50"/>
        <color rgb="FFFF0000"/>
        <color rgb="FFFFC000"/>
        <color rgb="FF00B050"/>
      </colorScale>
    </cfRule>
  </conditionalFormatting>
  <conditionalFormatting sqref="F93:Q93">
    <cfRule type="colorScale" priority="27">
      <colorScale>
        <cfvo type="num" val="1.4999999999999999E-2"/>
        <cfvo type="num" val="2.3E-2"/>
        <cfvo type="num" val="0.03"/>
        <color rgb="FF63BE7B"/>
        <color rgb="FFFFC000"/>
        <color rgb="FFFF0000"/>
      </colorScale>
    </cfRule>
  </conditionalFormatting>
  <conditionalFormatting sqref="Q88">
    <cfRule type="colorScale" priority="26">
      <colorScale>
        <cfvo type="num" val="1"/>
        <cfvo type="num" val="2"/>
        <cfvo type="num" val="3"/>
        <color rgb="FFFF0000"/>
        <color rgb="FFFFC000"/>
        <color rgb="FF63BE7B"/>
      </colorScale>
    </cfRule>
  </conditionalFormatting>
  <conditionalFormatting sqref="H70">
    <cfRule type="colorScale" priority="25">
      <colorScale>
        <cfvo type="num" val="1"/>
        <cfvo type="num" val="2"/>
        <cfvo type="num" val="3"/>
        <color rgb="FFFF0000"/>
        <color rgb="FFFFC000"/>
        <color rgb="FF63BE7B"/>
      </colorScale>
    </cfRule>
  </conditionalFormatting>
  <conditionalFormatting sqref="K70">
    <cfRule type="colorScale" priority="24">
      <colorScale>
        <cfvo type="num" val="1"/>
        <cfvo type="num" val="2"/>
        <cfvo type="num" val="3"/>
        <color rgb="FFFF0000"/>
        <color rgb="FFFFC000"/>
        <color rgb="FF63BE7B"/>
      </colorScale>
    </cfRule>
  </conditionalFormatting>
  <conditionalFormatting sqref="N94">
    <cfRule type="colorScale" priority="23">
      <colorScale>
        <cfvo type="num" val="1"/>
        <cfvo type="num" val="2"/>
        <cfvo type="num" val="3"/>
        <color rgb="FFFF0000"/>
        <color rgb="FFFFC000"/>
        <color rgb="FF63BE7B"/>
      </colorScale>
    </cfRule>
  </conditionalFormatting>
  <conditionalFormatting sqref="N70">
    <cfRule type="colorScale" priority="22">
      <colorScale>
        <cfvo type="num" val="1"/>
        <cfvo type="num" val="2"/>
        <cfvo type="num" val="3"/>
        <color rgb="FFFF0000"/>
        <color rgb="FFFFC000"/>
        <color rgb="FF63BE7B"/>
      </colorScale>
    </cfRule>
  </conditionalFormatting>
  <conditionalFormatting sqref="L89:N89">
    <cfRule type="colorScale" priority="21">
      <colorScale>
        <cfvo type="num" val="1"/>
        <cfvo type="num" val="2"/>
        <cfvo type="num" val="3"/>
        <color rgb="FFFF0000"/>
        <color rgb="FFFFC000"/>
        <color rgb="FF63BE7B"/>
      </colorScale>
    </cfRule>
  </conditionalFormatting>
  <conditionalFormatting sqref="N62">
    <cfRule type="colorScale" priority="20">
      <colorScale>
        <cfvo type="num" val="1"/>
        <cfvo type="num" val="2"/>
        <cfvo type="num" val="3"/>
        <color rgb="FFFF0000"/>
        <color rgb="FFFFC000"/>
        <color rgb="FF63BE7B"/>
      </colorScale>
    </cfRule>
  </conditionalFormatting>
  <conditionalFormatting sqref="K62">
    <cfRule type="colorScale" priority="19">
      <colorScale>
        <cfvo type="num" val="1"/>
        <cfvo type="num" val="2"/>
        <cfvo type="num" val="3"/>
        <color rgb="FFFF0000"/>
        <color rgb="FFFFC000"/>
        <color rgb="FF63BE7B"/>
      </colorScale>
    </cfRule>
  </conditionalFormatting>
  <conditionalFormatting sqref="H62">
    <cfRule type="colorScale" priority="18">
      <colorScale>
        <cfvo type="num" val="1"/>
        <cfvo type="num" val="2"/>
        <cfvo type="num" val="3"/>
        <color rgb="FFFF0000"/>
        <color rgb="FFFFC000"/>
        <color rgb="FF63BE7B"/>
      </colorScale>
    </cfRule>
  </conditionalFormatting>
  <conditionalFormatting sqref="G80">
    <cfRule type="colorScale" priority="16">
      <colorScale>
        <cfvo type="num" val="1"/>
        <cfvo type="num" val="2"/>
        <cfvo type="num" val="3"/>
        <color rgb="FFFF0000"/>
        <color rgb="FFFFC000"/>
        <color rgb="FF63BE7B"/>
      </colorScale>
    </cfRule>
  </conditionalFormatting>
  <conditionalFormatting sqref="Q37:Q42">
    <cfRule type="colorScale" priority="14">
      <colorScale>
        <cfvo type="num" val="0.5"/>
        <cfvo type="num" val="0.75"/>
        <cfvo type="num" val="1"/>
        <color rgb="FFFF0000"/>
        <color rgb="FFFFC000"/>
        <color rgb="FF00B050"/>
      </colorScale>
    </cfRule>
  </conditionalFormatting>
  <conditionalFormatting sqref="Q89">
    <cfRule type="colorScale" priority="13">
      <colorScale>
        <cfvo type="num" val="1"/>
        <cfvo type="num" val="2"/>
        <cfvo type="num" val="3"/>
        <color rgb="FFFF0000"/>
        <color rgb="FFFFC000"/>
        <color rgb="FF63BE7B"/>
      </colorScale>
    </cfRule>
  </conditionalFormatting>
  <conditionalFormatting sqref="F92:Q92">
    <cfRule type="colorScale" priority="11">
      <colorScale>
        <cfvo type="num" val="0.03"/>
        <cfvo type="num" val="3.4000000000000002E-2"/>
        <cfvo type="num" val="0.04"/>
        <color rgb="FF63BE7B"/>
        <color rgb="FFFFC000"/>
        <color rgb="FFFF0000"/>
      </colorScale>
    </cfRule>
  </conditionalFormatting>
  <conditionalFormatting sqref="Q53">
    <cfRule type="colorScale" priority="10">
      <colorScale>
        <cfvo type="num" val="0.5"/>
        <cfvo type="num" val="0.75"/>
        <cfvo type="num" val="1"/>
        <color rgb="FFFF0000"/>
        <color rgb="FFFFC000"/>
        <color rgb="FF00B050"/>
      </colorScale>
    </cfRule>
  </conditionalFormatting>
  <conditionalFormatting sqref="Q64">
    <cfRule type="colorScale" priority="9">
      <colorScale>
        <cfvo type="num" val="0.25"/>
        <cfvo type="num" val="0.5"/>
        <cfvo type="num" val="1"/>
        <color rgb="FFFF0000"/>
        <color rgb="FFFFC000"/>
        <color rgb="FF63BE7B"/>
      </colorScale>
    </cfRule>
  </conditionalFormatting>
  <conditionalFormatting sqref="Q70">
    <cfRule type="colorScale" priority="7">
      <colorScale>
        <cfvo type="num" val="1"/>
        <cfvo type="num" val="2"/>
        <cfvo type="num" val="3"/>
        <color rgb="FFFF0000"/>
        <color rgb="FFFFC000"/>
        <color rgb="FF63BE7B"/>
      </colorScale>
    </cfRule>
  </conditionalFormatting>
  <conditionalFormatting sqref="Q47">
    <cfRule type="colorScale" priority="3">
      <colorScale>
        <cfvo type="num" val="1"/>
        <cfvo type="num" val="2"/>
        <cfvo type="num" val="3"/>
        <color rgb="FFFF0000"/>
        <color rgb="FFFFC000"/>
        <color rgb="FF63BE7B"/>
      </colorScale>
    </cfRule>
  </conditionalFormatting>
  <conditionalFormatting sqref="Q50">
    <cfRule type="colorScale" priority="1">
      <colorScale>
        <cfvo type="percent" val="30"/>
        <cfvo type="percent" val="40"/>
        <cfvo type="percent" val="50"/>
        <color rgb="FFFF0000"/>
        <color rgb="FFFFC000"/>
        <color rgb="FF00B050"/>
      </colorScale>
    </cfRule>
  </conditionalFormatting>
  <printOptions horizontalCentered="1"/>
  <pageMargins left="0.19685039370078741" right="0.19685039370078741" top="0.19685039370078741" bottom="0.19685039370078741" header="0" footer="0"/>
  <pageSetup paperSize="9" scale="35" fitToHeight="0" orientation="portrait" r:id="rId1"/>
  <rowBreaks count="1" manualBreakCount="1">
    <brk id="50" max="2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sheetPr>
  <dimension ref="A1:V94"/>
  <sheetViews>
    <sheetView view="pageBreakPreview" topLeftCell="A73" zoomScale="60" zoomScaleNormal="60" workbookViewId="0">
      <selection activeCell="F85" sqref="F85"/>
    </sheetView>
  </sheetViews>
  <sheetFormatPr defaultRowHeight="15" x14ac:dyDescent="0.25"/>
  <cols>
    <col min="1" max="1" width="9.375" style="69" customWidth="1"/>
    <col min="2" max="2" width="66.25" style="172" customWidth="1"/>
    <col min="3" max="3" width="10.875" style="125" hidden="1" customWidth="1"/>
    <col min="4" max="4" width="10.75" style="69" hidden="1" customWidth="1"/>
    <col min="5" max="5" width="10.125" style="69" hidden="1" customWidth="1"/>
    <col min="6" max="17" width="7.625" style="173" customWidth="1"/>
    <col min="18" max="21" width="57.5" style="127" customWidth="1"/>
    <col min="22" max="22" width="77.75" style="127" customWidth="1"/>
    <col min="23" max="16384" width="9" style="69"/>
  </cols>
  <sheetData>
    <row r="1" spans="1:22" ht="27.75" customHeight="1" x14ac:dyDescent="0.25">
      <c r="A1" s="129" t="s">
        <v>0</v>
      </c>
      <c r="B1" s="130" t="s">
        <v>1</v>
      </c>
      <c r="C1" s="131" t="s">
        <v>2</v>
      </c>
      <c r="D1" s="131" t="s">
        <v>3</v>
      </c>
      <c r="E1" s="131" t="s">
        <v>4</v>
      </c>
      <c r="F1" s="211" t="s">
        <v>5</v>
      </c>
      <c r="G1" s="211"/>
      <c r="H1" s="211"/>
      <c r="I1" s="211" t="s">
        <v>6</v>
      </c>
      <c r="J1" s="211"/>
      <c r="K1" s="211"/>
      <c r="L1" s="211" t="s">
        <v>7</v>
      </c>
      <c r="M1" s="211"/>
      <c r="N1" s="211"/>
      <c r="O1" s="211" t="s">
        <v>8</v>
      </c>
      <c r="P1" s="211"/>
      <c r="Q1" s="212"/>
      <c r="R1" s="132"/>
    </row>
    <row r="2" spans="1:22" s="74" customFormat="1" ht="50.1" customHeight="1" x14ac:dyDescent="0.25">
      <c r="A2" s="133" t="s">
        <v>9</v>
      </c>
      <c r="B2" s="134" t="s">
        <v>10</v>
      </c>
      <c r="C2" s="135"/>
      <c r="D2" s="135"/>
      <c r="E2" s="135"/>
      <c r="F2" s="136">
        <v>42095</v>
      </c>
      <c r="G2" s="136">
        <v>42125</v>
      </c>
      <c r="H2" s="136">
        <v>42156</v>
      </c>
      <c r="I2" s="136">
        <v>42186</v>
      </c>
      <c r="J2" s="136">
        <v>42217</v>
      </c>
      <c r="K2" s="136">
        <v>42248</v>
      </c>
      <c r="L2" s="136">
        <v>42278</v>
      </c>
      <c r="M2" s="136">
        <v>42309</v>
      </c>
      <c r="N2" s="136">
        <v>42339</v>
      </c>
      <c r="O2" s="136">
        <v>42370</v>
      </c>
      <c r="P2" s="136">
        <v>42401</v>
      </c>
      <c r="Q2" s="136">
        <v>42430</v>
      </c>
      <c r="R2" s="137" t="s">
        <v>242</v>
      </c>
      <c r="S2" s="127"/>
      <c r="T2" s="127"/>
      <c r="U2" s="127"/>
      <c r="V2" s="127"/>
    </row>
    <row r="3" spans="1:22" ht="50.1" customHeight="1" x14ac:dyDescent="0.25">
      <c r="A3" s="75" t="s">
        <v>12</v>
      </c>
      <c r="B3" s="138" t="s">
        <v>13</v>
      </c>
      <c r="C3" s="75" t="s">
        <v>14</v>
      </c>
      <c r="D3" s="77" t="s">
        <v>15</v>
      </c>
      <c r="E3" s="77" t="s">
        <v>16</v>
      </c>
      <c r="F3" s="119">
        <f>IFERROR('YC2015'!F5-'YC2014'!F3,"")</f>
        <v>2.0000000000000018E-2</v>
      </c>
      <c r="G3" s="119">
        <f>IFERROR('YC2015'!G5-'YC2014'!G3,"")</f>
        <v>1.3294797687861681E-3</v>
      </c>
      <c r="H3" s="119">
        <f>IFERROR('YC2015'!H5-'YC2014'!H3,"")</f>
        <v>2.0000000000000018E-2</v>
      </c>
      <c r="I3" s="119">
        <f>IFERROR('YC2015'!I5-'YC2014'!I3,"")</f>
        <v>0</v>
      </c>
      <c r="J3" s="119">
        <f>IFERROR('YC2015'!J5-'YC2014'!J3,"")</f>
        <v>0</v>
      </c>
      <c r="K3" s="119">
        <f>IFERROR('YC2015'!K5-'YC2014'!K3,"")</f>
        <v>2.0000000000000018E-2</v>
      </c>
      <c r="L3" s="119">
        <f>IFERROR('YC2015'!L5-'YC2014'!L3,"")</f>
        <v>-5.3475935828877219E-3</v>
      </c>
      <c r="M3" s="119">
        <f>IFERROR('YC2015'!M5-'YC2014'!M3,"")</f>
        <v>7.1830985915493084E-3</v>
      </c>
      <c r="N3" s="119">
        <f>IFERROR('YC2015'!N5-'YC2014'!N3,"")</f>
        <v>7.1098265895953583E-3</v>
      </c>
      <c r="O3" s="119">
        <f>IFERROR('YC2015'!O5-'YC2014'!O3,"")</f>
        <v>9.6551724137931005E-3</v>
      </c>
      <c r="P3" s="119">
        <f>IFERROR('YC2015'!P5-'YC2014'!P3,"")</f>
        <v>-1.4836795252225476E-2</v>
      </c>
      <c r="Q3" s="119">
        <f>IFERROR('YC2015'!Q5-'YC2014'!Q3,"")</f>
        <v>1.0000000000000009E-2</v>
      </c>
      <c r="R3" s="139"/>
    </row>
    <row r="4" spans="1:22" ht="50.1" customHeight="1" x14ac:dyDescent="0.25">
      <c r="A4" s="75" t="s">
        <v>17</v>
      </c>
      <c r="B4" s="105" t="s">
        <v>18</v>
      </c>
      <c r="C4" s="75" t="s">
        <v>14</v>
      </c>
      <c r="D4" s="77" t="s">
        <v>15</v>
      </c>
      <c r="E4" s="77" t="s">
        <v>16</v>
      </c>
      <c r="F4" s="119">
        <f>IFERROR('YC2015'!F6-'YC2014'!F4,"")</f>
        <v>4.0332225913621289E-2</v>
      </c>
      <c r="G4" s="119">
        <f>IFERROR('YC2015'!G6-'YC2014'!G4,"")</f>
        <v>6.4393063583815024E-2</v>
      </c>
      <c r="H4" s="119">
        <f>IFERROR('YC2015'!H6-'YC2014'!H4,"")</f>
        <v>8.0227920227920246E-2</v>
      </c>
      <c r="I4" s="119">
        <f>IFERROR('YC2015'!I6-'YC2014'!I4,"")</f>
        <v>9.000000000000008E-2</v>
      </c>
      <c r="J4" s="119">
        <f>IFERROR('YC2015'!J6-'YC2014'!J4,"")</f>
        <v>6.0000000000000053E-2</v>
      </c>
      <c r="K4" s="119">
        <f>IFERROR('YC2015'!K6-'YC2014'!K4,"")</f>
        <v>7.0000000000000062E-2</v>
      </c>
      <c r="L4" s="119">
        <f>IFERROR('YC2015'!L6-'YC2014'!L4,"")</f>
        <v>5.1176470588235268E-2</v>
      </c>
      <c r="M4" s="119">
        <f>IFERROR('YC2015'!M6-'YC2014'!M4,"")</f>
        <v>8.23943661971831E-2</v>
      </c>
      <c r="N4" s="119">
        <f>IFERROR('YC2015'!N6-'YC2014'!N4,"")</f>
        <v>2.6416184971098211E-2</v>
      </c>
      <c r="O4" s="119">
        <f>IFERROR('YC2015'!O6-'YC2014'!O4,"")</f>
        <v>1.8965517241379293E-2</v>
      </c>
      <c r="P4" s="119">
        <f>IFERROR('YC2015'!P6-'YC2014'!P4,"")</f>
        <v>1.8338278931750773E-2</v>
      </c>
      <c r="Q4" s="119">
        <f>IFERROR('YC2015'!Q6-'YC2014'!Q4,"")</f>
        <v>-3.8110236220472049E-2</v>
      </c>
      <c r="R4" s="139"/>
    </row>
    <row r="5" spans="1:22" ht="50.1" customHeight="1" x14ac:dyDescent="0.25">
      <c r="A5" s="75" t="s">
        <v>19</v>
      </c>
      <c r="B5" s="138" t="s">
        <v>20</v>
      </c>
      <c r="C5" s="75" t="s">
        <v>14</v>
      </c>
      <c r="D5" s="77" t="s">
        <v>15</v>
      </c>
      <c r="E5" s="77" t="s">
        <v>16</v>
      </c>
      <c r="F5" s="119">
        <f>IFERROR('YC2015'!F7-'YC2014'!F5,"")</f>
        <v>1.5672514619882949E-2</v>
      </c>
      <c r="G5" s="119">
        <f>IFERROR('YC2015'!G7-'YC2014'!G5,"")</f>
        <v>2.5696202531645507E-2</v>
      </c>
      <c r="H5" s="119">
        <f>IFERROR('YC2015'!H7-'YC2014'!H5,"")</f>
        <v>2.1538461538461617E-2</v>
      </c>
      <c r="I5" s="119">
        <f>IFERROR('YC2015'!I7-'YC2014'!I5,"")</f>
        <v>7.7777777777777724E-2</v>
      </c>
      <c r="J5" s="119">
        <f>IFERROR('YC2015'!J7-'YC2014'!J5,"")</f>
        <v>0.10452229299363058</v>
      </c>
      <c r="K5" s="119">
        <f>IFERROR('YC2015'!K7-'YC2014'!K5,"")</f>
        <v>5.0784313725490193E-2</v>
      </c>
      <c r="L5" s="119">
        <f>IFERROR('YC2015'!L7-'YC2014'!L5,"")</f>
        <v>4.8387096774193949E-3</v>
      </c>
      <c r="M5" s="119">
        <f>IFERROR('YC2015'!M7-'YC2014'!M5,"")</f>
        <v>1.6976744186046444E-2</v>
      </c>
      <c r="N5" s="119">
        <f>IFERROR('YC2015'!N7-'YC2014'!N5,"")</f>
        <v>2.9850746268667017E-4</v>
      </c>
      <c r="O5" s="119">
        <f>IFERROR('YC2015'!O7-'YC2014'!O5,"")</f>
        <v>2.6470588235294135E-2</v>
      </c>
      <c r="P5" s="119">
        <f>IFERROR('YC2015'!P7-'YC2014'!P5,"")</f>
        <v>-3.071895424836546E-3</v>
      </c>
      <c r="Q5" s="119">
        <f>IFERROR('YC2015'!Q7-'YC2014'!Q5,"")</f>
        <v>-4.13953488372093E-2</v>
      </c>
      <c r="R5" s="139"/>
    </row>
    <row r="6" spans="1:22" ht="50.1" customHeight="1" x14ac:dyDescent="0.25">
      <c r="A6" s="75" t="s">
        <v>21</v>
      </c>
      <c r="B6" s="140" t="s">
        <v>22</v>
      </c>
      <c r="C6" s="75" t="s">
        <v>14</v>
      </c>
      <c r="D6" s="77" t="s">
        <v>15</v>
      </c>
      <c r="E6" s="77" t="s">
        <v>16</v>
      </c>
      <c r="F6" s="119">
        <f>IFERROR('YC2015'!F8-'YC2014'!F6,"")</f>
        <v>-1.107954545454537E-2</v>
      </c>
      <c r="G6" s="119">
        <f>IFERROR('YC2015'!G8-'YC2014'!G6,"")</f>
        <v>4.934876989869752E-2</v>
      </c>
      <c r="H6" s="119">
        <f>IFERROR('YC2015'!H8-'YC2014'!H6,"")</f>
        <v>-2.4742268041237025E-2</v>
      </c>
      <c r="I6" s="119">
        <f>IFERROR('YC2015'!I8-'YC2014'!I6,"")</f>
        <v>0</v>
      </c>
      <c r="J6" s="119">
        <f>IFERROR('YC2015'!J8-'YC2014'!J6,"")</f>
        <v>-1.0000000000000009E-2</v>
      </c>
      <c r="K6" s="119">
        <f>IFERROR('YC2015'!K8-'YC2014'!K6,"")</f>
        <v>-9.9999999999998979E-3</v>
      </c>
      <c r="L6" s="119">
        <f>IFERROR('YC2015'!L8-'YC2014'!L6,"")</f>
        <v>5.1777434312210158E-3</v>
      </c>
      <c r="M6" s="119">
        <f>IFERROR('YC2015'!M8-'YC2014'!M6,"")</f>
        <v>9.8039215686274161E-4</v>
      </c>
      <c r="N6" s="119">
        <f>IFERROR('YC2015'!N8-'YC2014'!N6,"")</f>
        <v>-3.2780203784570583E-2</v>
      </c>
      <c r="O6" s="119">
        <f>IFERROR('YC2015'!O8-'YC2014'!O6,"")</f>
        <v>1.2974683544303756E-2</v>
      </c>
      <c r="P6" s="119">
        <f>IFERROR('YC2015'!P8-'YC2014'!P6,"")</f>
        <v>-2.9259259259259207E-2</v>
      </c>
      <c r="Q6" s="119">
        <f>IFERROR('YC2015'!Q8-'YC2014'!Q6,"")</f>
        <v>-7.934782608695623E-3</v>
      </c>
      <c r="R6" s="139"/>
    </row>
    <row r="7" spans="1:22" ht="50.1" customHeight="1" x14ac:dyDescent="0.25">
      <c r="A7" s="75" t="s">
        <v>23</v>
      </c>
      <c r="B7" s="140" t="s">
        <v>24</v>
      </c>
      <c r="C7" s="75" t="s">
        <v>14</v>
      </c>
      <c r="D7" s="77" t="s">
        <v>15</v>
      </c>
      <c r="E7" s="77" t="s">
        <v>16</v>
      </c>
      <c r="F7" s="119">
        <f>IFERROR('YC2015'!F9-'YC2014'!F7,"")</f>
        <v>2.0000000000000018E-2</v>
      </c>
      <c r="G7" s="119">
        <f>IFERROR('YC2015'!G9-'YC2014'!G7,"")</f>
        <v>3.5658465991316945E-2</v>
      </c>
      <c r="H7" s="119">
        <f>IFERROR('YC2015'!H9-'YC2014'!H7,"")</f>
        <v>1.3556701030927876E-2</v>
      </c>
      <c r="I7" s="119">
        <f>IFERROR('YC2015'!I9-'YC2014'!I7,"")</f>
        <v>-1.0000000000000009E-2</v>
      </c>
      <c r="J7" s="119">
        <f>IFERROR('YC2015'!J9-'YC2014'!J7,"")</f>
        <v>1.0000000000000009E-2</v>
      </c>
      <c r="K7" s="119">
        <f>IFERROR('YC2015'!K9-'YC2014'!K7,"")</f>
        <v>1.0000000000000009E-2</v>
      </c>
      <c r="L7" s="119">
        <f>IFERROR('YC2015'!L9-'YC2014'!L7,"")</f>
        <v>5.3632148377125155E-3</v>
      </c>
      <c r="M7" s="119">
        <f>IFERROR('YC2015'!M9-'YC2014'!M7,"")</f>
        <v>-1.1204481792717047E-2</v>
      </c>
      <c r="N7" s="119">
        <f>IFERROR('YC2015'!N9-'YC2014'!N7,"")</f>
        <v>-7.2780203784570396E-3</v>
      </c>
      <c r="O7" s="119">
        <f>IFERROR('YC2015'!O9-'YC2014'!O7,"")</f>
        <v>5.2531645569620089E-3</v>
      </c>
      <c r="P7" s="119">
        <f>IFERROR('YC2015'!P9-'YC2014'!P7,"")</f>
        <v>-6.2962962962962443E-3</v>
      </c>
      <c r="Q7" s="119">
        <f>IFERROR('YC2015'!Q9-'YC2014'!Q7,"")</f>
        <v>4.5652173913043326E-3</v>
      </c>
      <c r="R7" s="139"/>
    </row>
    <row r="8" spans="1:22" ht="50.1" customHeight="1" x14ac:dyDescent="0.25">
      <c r="A8" s="75" t="s">
        <v>25</v>
      </c>
      <c r="B8" s="141" t="s">
        <v>26</v>
      </c>
      <c r="C8" s="77" t="s">
        <v>14</v>
      </c>
      <c r="D8" s="77" t="s">
        <v>15</v>
      </c>
      <c r="E8" s="77" t="s">
        <v>16</v>
      </c>
      <c r="F8" s="119">
        <f>IFERROR('YC2015'!F10-'YC2014'!F8,"")</f>
        <v>1</v>
      </c>
      <c r="G8" s="119">
        <f>IFERROR('YC2015'!G10-'YC2014'!G8,"")</f>
        <v>1</v>
      </c>
      <c r="H8" s="119">
        <f>IFERROR('YC2015'!H10-'YC2014'!H8,"")</f>
        <v>0</v>
      </c>
      <c r="I8" s="119">
        <f>IFERROR('YC2015'!I10-'YC2014'!I8,"")</f>
        <v>1</v>
      </c>
      <c r="J8" s="119" t="str">
        <f>IFERROR('YC2015'!J10-'YC2014'!J8,"")</f>
        <v/>
      </c>
      <c r="K8" s="119">
        <f>IFERROR('YC2015'!K10-'YC2014'!K8,"")</f>
        <v>0</v>
      </c>
      <c r="L8" s="119">
        <f>IFERROR('YC2015'!L10-'YC2014'!L8,"")</f>
        <v>0</v>
      </c>
      <c r="M8" s="119">
        <f>IFERROR('YC2015'!M10-'YC2014'!M8,"")</f>
        <v>1</v>
      </c>
      <c r="N8" s="119">
        <f>IFERROR('YC2015'!N10-'YC2014'!N8,"")</f>
        <v>0</v>
      </c>
      <c r="O8" s="119">
        <f>IFERROR('YC2015'!O10-'YC2014'!O8,"")</f>
        <v>0</v>
      </c>
      <c r="P8" s="119">
        <f>IFERROR('YC2015'!P10-'YC2014'!P8,"")</f>
        <v>1</v>
      </c>
      <c r="Q8" s="119">
        <f>IFERROR('YC2015'!Q10-'YC2014'!Q8,"")</f>
        <v>1</v>
      </c>
      <c r="R8" s="139"/>
    </row>
    <row r="9" spans="1:22" ht="50.1" customHeight="1" x14ac:dyDescent="0.25">
      <c r="A9" s="75" t="s">
        <v>27</v>
      </c>
      <c r="B9" s="141" t="s">
        <v>28</v>
      </c>
      <c r="C9" s="77" t="s">
        <v>14</v>
      </c>
      <c r="D9" s="77" t="s">
        <v>15</v>
      </c>
      <c r="E9" s="77" t="s">
        <v>16</v>
      </c>
      <c r="F9" s="119">
        <f>IFERROR('YC2015'!F11-'YC2014'!F9,"")</f>
        <v>0</v>
      </c>
      <c r="G9" s="119">
        <f>IFERROR('YC2015'!G11-'YC2014'!G9,"")</f>
        <v>0</v>
      </c>
      <c r="H9" s="119">
        <f>IFERROR('YC2015'!H11-'YC2014'!H9,"")</f>
        <v>0</v>
      </c>
      <c r="I9" s="119">
        <f>IFERROR('YC2015'!I11-'YC2014'!I9,"")</f>
        <v>0</v>
      </c>
      <c r="J9" s="119">
        <f>IFERROR('YC2015'!J11-'YC2014'!J9,"")</f>
        <v>0</v>
      </c>
      <c r="K9" s="119">
        <f>IFERROR('YC2015'!K11-'YC2014'!K9,"")</f>
        <v>0</v>
      </c>
      <c r="L9" s="119">
        <f>IFERROR('YC2015'!L11-'YC2014'!L9,"")</f>
        <v>0</v>
      </c>
      <c r="M9" s="119">
        <f>IFERROR('YC2015'!M11-'YC2014'!M9,"")</f>
        <v>-0.2857142857142857</v>
      </c>
      <c r="N9" s="119">
        <f>IFERROR('YC2015'!N11-'YC2014'!N9,"")</f>
        <v>0</v>
      </c>
      <c r="O9" s="119">
        <f>IFERROR('YC2015'!O11-'YC2014'!O9,"")</f>
        <v>-0.19999999999999996</v>
      </c>
      <c r="P9" s="119">
        <f>IFERROR('YC2015'!P11-'YC2014'!P9,"")</f>
        <v>-0.25</v>
      </c>
      <c r="Q9" s="119">
        <f>IFERROR('YC2015'!Q11-'YC2014'!Q9,"")</f>
        <v>-0.25</v>
      </c>
      <c r="R9" s="139"/>
    </row>
    <row r="10" spans="1:22" ht="50.1" customHeight="1" x14ac:dyDescent="0.25">
      <c r="A10" s="75" t="s">
        <v>29</v>
      </c>
      <c r="B10" s="142" t="s">
        <v>30</v>
      </c>
      <c r="C10" s="77" t="s">
        <v>14</v>
      </c>
      <c r="D10" s="77" t="s">
        <v>15</v>
      </c>
      <c r="E10" s="77" t="s">
        <v>16</v>
      </c>
      <c r="F10" s="119">
        <f>IFERROR('YC2015'!F12-'YC2014'!F10,"")</f>
        <v>0.5</v>
      </c>
      <c r="G10" s="119">
        <f>IFERROR('YC2015'!G12-'YC2014'!G10,"")</f>
        <v>-0.25</v>
      </c>
      <c r="H10" s="119">
        <f>IFERROR('YC2015'!H12-'YC2014'!H10,"")</f>
        <v>0.75</v>
      </c>
      <c r="I10" s="119">
        <f>IFERROR('YC2015'!I12-'YC2014'!I10,"")</f>
        <v>-0.25</v>
      </c>
      <c r="J10" s="119">
        <f>IFERROR('YC2015'!J12-'YC2014'!J10,"")</f>
        <v>0.19999999999999996</v>
      </c>
      <c r="K10" s="119">
        <f>IFERROR('YC2015'!K12-'YC2014'!K10,"")</f>
        <v>0.10999999999999999</v>
      </c>
      <c r="L10" s="119">
        <f>IFERROR('YC2015'!L12-'YC2014'!L10,"")</f>
        <v>0</v>
      </c>
      <c r="M10" s="195">
        <f>IFERROR('YC2015'!M12-'YC2014'!M10,"")</f>
        <v>-1</v>
      </c>
      <c r="N10" s="119">
        <f>IFERROR('YC2015'!N12-'YC2014'!N10,"")</f>
        <v>0</v>
      </c>
      <c r="O10" s="119" t="str">
        <f>IFERROR('YC2015'!O12-'YC2014'!O10,"")</f>
        <v/>
      </c>
      <c r="P10" s="119">
        <f>IFERROR('YC2015'!P12-'YC2014'!P10,"")</f>
        <v>-8.333333333333337E-2</v>
      </c>
      <c r="Q10" s="119">
        <f>IFERROR('YC2015'!Q12-'YC2014'!Q10,"")</f>
        <v>0</v>
      </c>
      <c r="R10" s="139"/>
    </row>
    <row r="11" spans="1:22" ht="50.1" customHeight="1" x14ac:dyDescent="0.25">
      <c r="A11" s="75" t="s">
        <v>31</v>
      </c>
      <c r="B11" s="143" t="s">
        <v>32</v>
      </c>
      <c r="C11" s="77" t="s">
        <v>14</v>
      </c>
      <c r="D11" s="77" t="s">
        <v>15</v>
      </c>
      <c r="E11" s="77" t="s">
        <v>16</v>
      </c>
      <c r="F11" s="119">
        <f>IFERROR('YC2015'!F13-'YC2014'!F11,"")</f>
        <v>-0.5</v>
      </c>
      <c r="G11" s="119">
        <f>IFERROR('YC2015'!G13-'YC2014'!G11,"")</f>
        <v>0.83333333333333337</v>
      </c>
      <c r="H11" s="119">
        <f>IFERROR('YC2015'!H13-'YC2014'!H11,"")</f>
        <v>0.38888888888888884</v>
      </c>
      <c r="I11" s="119">
        <f>IFERROR('YC2015'!I13-'YC2014'!I11,"")</f>
        <v>0.33999999999999997</v>
      </c>
      <c r="J11" s="119">
        <f>IFERROR('YC2015'!J13-'YC2014'!J11,"")</f>
        <v>0.66999999999999993</v>
      </c>
      <c r="K11" s="119">
        <f>IFERROR('YC2015'!K13-'YC2014'!K11,"")</f>
        <v>0.43999999999999995</v>
      </c>
      <c r="L11" s="119">
        <f>IFERROR('YC2015'!L13-'YC2014'!L11,"")</f>
        <v>-0.4</v>
      </c>
      <c r="M11" s="119">
        <f>IFERROR('YC2015'!M13-'YC2014'!M11,"")</f>
        <v>-1</v>
      </c>
      <c r="N11" s="119">
        <f>IFERROR('YC2015'!N13-'YC2014'!N11,"")</f>
        <v>-1</v>
      </c>
      <c r="O11" s="119">
        <f>IFERROR('YC2015'!O13-'YC2014'!O11,"")</f>
        <v>-1</v>
      </c>
      <c r="P11" s="119">
        <f>IFERROR('YC2015'!P13-'YC2014'!P11,"")</f>
        <v>-0.67</v>
      </c>
      <c r="Q11" s="119" t="str">
        <f>IFERROR('YC2015'!Q13-'YC2014'!Q11,"")</f>
        <v/>
      </c>
      <c r="R11" s="139"/>
    </row>
    <row r="12" spans="1:22" ht="50.1" customHeight="1" x14ac:dyDescent="0.25">
      <c r="A12" s="75" t="s">
        <v>33</v>
      </c>
      <c r="B12" s="144" t="s">
        <v>34</v>
      </c>
      <c r="C12" s="100" t="s">
        <v>14</v>
      </c>
      <c r="D12" s="100" t="s">
        <v>15</v>
      </c>
      <c r="E12" s="100" t="s">
        <v>35</v>
      </c>
      <c r="F12" s="145">
        <f>IFERROR('YC2015'!F14-'YC2014'!F12,"")</f>
        <v>3</v>
      </c>
      <c r="G12" s="145">
        <f>IFERROR('YC2015'!G14-'YC2014'!G12,"")</f>
        <v>3</v>
      </c>
      <c r="H12" s="145">
        <f>IFERROR('YC2015'!H14-'YC2014'!H12,"")</f>
        <v>0</v>
      </c>
      <c r="I12" s="145">
        <f>IFERROR('YC2015'!I14-'YC2014'!I12,"")</f>
        <v>3</v>
      </c>
      <c r="J12" s="145">
        <f>IFERROR('YC2015'!J14-'YC2014'!J12,"")</f>
        <v>3</v>
      </c>
      <c r="K12" s="145">
        <f>IFERROR('YC2015'!K14-'YC2014'!K12,"")</f>
        <v>0</v>
      </c>
      <c r="L12" s="145">
        <f>IFERROR('YC2015'!L14-'YC2014'!L12,"")</f>
        <v>3</v>
      </c>
      <c r="M12" s="145">
        <f>IFERROR('YC2015'!M14-'YC2014'!M12,"")</f>
        <v>3</v>
      </c>
      <c r="N12" s="145">
        <f>IFERROR('YC2015'!N14-'YC2014'!N12,"")</f>
        <v>0</v>
      </c>
      <c r="O12" s="145">
        <f>IFERROR('YC2015'!O14-'YC2014'!O12,"")</f>
        <v>3</v>
      </c>
      <c r="P12" s="145">
        <f>IFERROR('YC2015'!P14-'YC2014'!P12,"")</f>
        <v>3</v>
      </c>
      <c r="Q12" s="145">
        <f>IFERROR('YC2015'!Q14-'YC2014'!Q12,"")</f>
        <v>0</v>
      </c>
      <c r="R12" s="146"/>
    </row>
    <row r="13" spans="1:22" s="74" customFormat="1" ht="50.1" customHeight="1" x14ac:dyDescent="0.25">
      <c r="A13" s="147" t="s">
        <v>36</v>
      </c>
      <c r="B13" s="134" t="s">
        <v>37</v>
      </c>
      <c r="C13" s="135"/>
      <c r="D13" s="135"/>
      <c r="E13" s="135"/>
      <c r="F13" s="148"/>
      <c r="G13" s="148"/>
      <c r="H13" s="148"/>
      <c r="I13" s="148"/>
      <c r="J13" s="148"/>
      <c r="K13" s="148"/>
      <c r="L13" s="148"/>
      <c r="M13" s="148"/>
      <c r="N13" s="148"/>
      <c r="O13" s="148"/>
      <c r="P13" s="148"/>
      <c r="Q13" s="148"/>
      <c r="R13" s="149"/>
      <c r="S13" s="127"/>
      <c r="T13" s="127"/>
      <c r="U13" s="127"/>
      <c r="V13" s="127"/>
    </row>
    <row r="14" spans="1:22" ht="50.1" customHeight="1" x14ac:dyDescent="0.25">
      <c r="A14" s="77" t="s">
        <v>38</v>
      </c>
      <c r="B14" s="150" t="s">
        <v>212</v>
      </c>
      <c r="C14" s="90" t="s">
        <v>39</v>
      </c>
      <c r="D14" s="91" t="s">
        <v>40</v>
      </c>
      <c r="E14" s="91" t="s">
        <v>16</v>
      </c>
      <c r="F14" s="106"/>
      <c r="G14" s="106"/>
      <c r="H14" s="151"/>
      <c r="I14" s="106"/>
      <c r="J14" s="106"/>
      <c r="K14" s="151"/>
      <c r="L14" s="106"/>
      <c r="M14" s="106"/>
      <c r="N14" s="151"/>
      <c r="O14" s="106"/>
      <c r="P14" s="106"/>
      <c r="Q14" s="151"/>
      <c r="R14" s="152" t="s">
        <v>243</v>
      </c>
    </row>
    <row r="15" spans="1:22" ht="50.1" customHeight="1" x14ac:dyDescent="0.25">
      <c r="A15" s="77" t="s">
        <v>41</v>
      </c>
      <c r="B15" s="153" t="s">
        <v>214</v>
      </c>
      <c r="C15" s="95"/>
      <c r="D15" s="96"/>
      <c r="E15" s="77"/>
      <c r="F15" s="106"/>
      <c r="G15" s="106"/>
      <c r="H15" s="119"/>
      <c r="I15" s="106"/>
      <c r="J15" s="106"/>
      <c r="K15" s="119"/>
      <c r="L15" s="106"/>
      <c r="M15" s="106"/>
      <c r="N15" s="119"/>
      <c r="O15" s="106"/>
      <c r="P15" s="106"/>
      <c r="Q15" s="119"/>
      <c r="R15" s="152" t="s">
        <v>243</v>
      </c>
    </row>
    <row r="16" spans="1:22" ht="50.1" customHeight="1" x14ac:dyDescent="0.25">
      <c r="A16" s="77" t="s">
        <v>42</v>
      </c>
      <c r="B16" s="154" t="s">
        <v>43</v>
      </c>
      <c r="C16" s="99" t="s">
        <v>14</v>
      </c>
      <c r="D16" s="100" t="s">
        <v>40</v>
      </c>
      <c r="E16" s="100" t="s">
        <v>16</v>
      </c>
      <c r="F16" s="106"/>
      <c r="G16" s="106"/>
      <c r="H16" s="145">
        <f>IFERROR('YC2015'!H18-'YC2014'!H16,"")</f>
        <v>0.56000000000000005</v>
      </c>
      <c r="I16" s="106"/>
      <c r="J16" s="106"/>
      <c r="K16" s="145">
        <f>IFERROR('YC2015'!K18-'YC2014'!K16,"")</f>
        <v>0.83340000000000003</v>
      </c>
      <c r="L16" s="106"/>
      <c r="M16" s="106"/>
      <c r="N16" s="145">
        <f>IFERROR('YC2015'!N18-'YC2014'!N16,"")</f>
        <v>0.5</v>
      </c>
      <c r="O16" s="106"/>
      <c r="P16" s="106"/>
      <c r="Q16" s="145">
        <f>IFERROR('YC2015'!Q18-'YC2014'!Q16,"")</f>
        <v>0</v>
      </c>
      <c r="R16" s="146"/>
    </row>
    <row r="17" spans="1:22" s="74" customFormat="1" ht="50.1" customHeight="1" x14ac:dyDescent="0.25">
      <c r="A17" s="147" t="s">
        <v>44</v>
      </c>
      <c r="B17" s="134" t="s">
        <v>45</v>
      </c>
      <c r="C17" s="135"/>
      <c r="D17" s="135"/>
      <c r="E17" s="135"/>
      <c r="F17" s="148"/>
      <c r="G17" s="148"/>
      <c r="H17" s="148"/>
      <c r="I17" s="148"/>
      <c r="J17" s="148"/>
      <c r="K17" s="148"/>
      <c r="L17" s="148"/>
      <c r="M17" s="148"/>
      <c r="N17" s="148"/>
      <c r="O17" s="148"/>
      <c r="P17" s="148"/>
      <c r="Q17" s="148"/>
      <c r="R17" s="149"/>
      <c r="S17" s="127"/>
      <c r="T17" s="127"/>
      <c r="U17" s="127"/>
      <c r="V17" s="127"/>
    </row>
    <row r="18" spans="1:22" ht="50.1" customHeight="1" x14ac:dyDescent="0.25">
      <c r="A18" s="102" t="s">
        <v>46</v>
      </c>
      <c r="B18" s="150" t="s">
        <v>47</v>
      </c>
      <c r="C18" s="90" t="s">
        <v>14</v>
      </c>
      <c r="D18" s="155" t="s">
        <v>15</v>
      </c>
      <c r="E18" s="155" t="s">
        <v>16</v>
      </c>
      <c r="F18" s="151">
        <f>IFERROR('YC2015'!F20-'YC2014'!F18,"")</f>
        <v>1</v>
      </c>
      <c r="G18" s="151">
        <f>IFERROR('YC2015'!G20-'YC2014'!G18,"")</f>
        <v>1</v>
      </c>
      <c r="H18" s="151">
        <f>IFERROR('YC2015'!H20-'YC2014'!H18,"")</f>
        <v>1</v>
      </c>
      <c r="I18" s="151">
        <f>IFERROR('YC2015'!I20-'YC2014'!I18,"")</f>
        <v>1</v>
      </c>
      <c r="J18" s="151">
        <f>IFERROR('YC2015'!J20-'YC2014'!J18,"")</f>
        <v>1</v>
      </c>
      <c r="K18" s="151">
        <f>IFERROR('YC2015'!K20-'YC2014'!K18,"")</f>
        <v>1</v>
      </c>
      <c r="L18" s="151">
        <f>IFERROR('YC2015'!L20-'YC2014'!L18,"")</f>
        <v>1</v>
      </c>
      <c r="M18" s="151">
        <f>IFERROR('YC2015'!M20-'YC2014'!M18,"")</f>
        <v>1</v>
      </c>
      <c r="N18" s="151">
        <f>IFERROR('YC2015'!N20-'YC2014'!N18,"")</f>
        <v>1</v>
      </c>
      <c r="O18" s="151">
        <f>IFERROR('YC2015'!O20-'YC2014'!O18,"")</f>
        <v>1</v>
      </c>
      <c r="P18" s="151">
        <f>IFERROR('YC2015'!P20-'YC2014'!P18,"")</f>
        <v>1</v>
      </c>
      <c r="Q18" s="151">
        <f>IFERROR('YC2015'!Q20-'YC2014'!Q18,"")</f>
        <v>1</v>
      </c>
      <c r="R18" s="156"/>
    </row>
    <row r="19" spans="1:22" ht="50.1" customHeight="1" x14ac:dyDescent="0.25">
      <c r="A19" s="102" t="s">
        <v>48</v>
      </c>
      <c r="B19" s="143" t="s">
        <v>49</v>
      </c>
      <c r="C19" s="102" t="s">
        <v>14</v>
      </c>
      <c r="D19" s="103" t="s">
        <v>15</v>
      </c>
      <c r="E19" s="103" t="s">
        <v>50</v>
      </c>
      <c r="F19" s="165">
        <f>IFERROR('YC2015'!F21-'YC2014'!F19,"")</f>
        <v>1</v>
      </c>
      <c r="G19" s="165">
        <f>IFERROR('YC2015'!G21-'YC2014'!G19,"")</f>
        <v>1</v>
      </c>
      <c r="H19" s="165">
        <f>IFERROR('YC2015'!H21-'YC2014'!H19,"")</f>
        <v>3</v>
      </c>
      <c r="I19" s="165">
        <f>IFERROR('YC2015'!I21-'YC2014'!I19,"")</f>
        <v>3</v>
      </c>
      <c r="J19" s="165">
        <f>IFERROR('YC2015'!J21-'YC2014'!J19,"")</f>
        <v>5</v>
      </c>
      <c r="K19" s="165">
        <f>IFERROR('YC2015'!K21-'YC2014'!K19,"")</f>
        <v>4</v>
      </c>
      <c r="L19" s="165">
        <f>IFERROR('YC2015'!L21-'YC2014'!L19,"")</f>
        <v>8</v>
      </c>
      <c r="M19" s="165">
        <f>IFERROR('YC2015'!M21-'YC2014'!M19,"")</f>
        <v>7</v>
      </c>
      <c r="N19" s="165">
        <f>IFERROR('YC2015'!N21-'YC2014'!N19,"")</f>
        <v>4</v>
      </c>
      <c r="O19" s="119">
        <f>IFERROR('YC2015'!O21-'YC2014'!O19,"")</f>
        <v>5</v>
      </c>
      <c r="P19" s="119">
        <f>IFERROR('YC2015'!P21-'YC2014'!P19,"")</f>
        <v>2</v>
      </c>
      <c r="Q19" s="119">
        <f>IFERROR('YC2015'!Q21-'YC2014'!Q19,"")</f>
        <v>4</v>
      </c>
      <c r="R19" s="139" t="s">
        <v>243</v>
      </c>
    </row>
    <row r="20" spans="1:22" ht="50.1" customHeight="1" x14ac:dyDescent="0.25">
      <c r="A20" s="102" t="s">
        <v>51</v>
      </c>
      <c r="B20" s="143" t="s">
        <v>52</v>
      </c>
      <c r="C20" s="102" t="s">
        <v>53</v>
      </c>
      <c r="D20" s="103" t="s">
        <v>15</v>
      </c>
      <c r="E20" s="103" t="s">
        <v>50</v>
      </c>
      <c r="F20" s="165">
        <f>IFERROR('YC2015'!F22-'YC2014'!F20,"")</f>
        <v>1</v>
      </c>
      <c r="G20" s="165">
        <f>IFERROR('YC2015'!G22-'YC2014'!G20,"")</f>
        <v>1</v>
      </c>
      <c r="H20" s="165">
        <f>IFERROR('YC2015'!H22-'YC2014'!H20,"")</f>
        <v>3</v>
      </c>
      <c r="I20" s="165">
        <f>IFERROR('YC2015'!I22-'YC2014'!I20,"")</f>
        <v>3</v>
      </c>
      <c r="J20" s="165">
        <f>IFERROR('YC2015'!J22-'YC2014'!J20,"")</f>
        <v>5</v>
      </c>
      <c r="K20" s="165">
        <f>IFERROR('YC2015'!K22-'YC2014'!K20,"")</f>
        <v>4</v>
      </c>
      <c r="L20" s="197">
        <f>IFERROR('YC2015'!L22-'YC2014'!L20,"")</f>
        <v>7</v>
      </c>
      <c r="M20" s="197">
        <f>IFERROR('YC2015'!M22-'YC2014'!M20,"")</f>
        <v>6</v>
      </c>
      <c r="N20" s="197">
        <f>IFERROR('YC2015'!N22-'YC2014'!N20,"")</f>
        <v>3</v>
      </c>
      <c r="O20" s="19">
        <f>IFERROR('YC2015'!O22-'YC2014'!O20,"")</f>
        <v>6</v>
      </c>
      <c r="P20" s="19">
        <f>IFERROR('YC2015'!P22-'YC2014'!P20,"")</f>
        <v>1</v>
      </c>
      <c r="Q20" s="19">
        <f>IFERROR('YC2015'!Q22-'YC2014'!Q20,"")</f>
        <v>4</v>
      </c>
      <c r="R20" s="139" t="s">
        <v>243</v>
      </c>
    </row>
    <row r="21" spans="1:22" ht="50.1" customHeight="1" x14ac:dyDescent="0.25">
      <c r="A21" s="102" t="s">
        <v>54</v>
      </c>
      <c r="B21" s="154" t="s">
        <v>55</v>
      </c>
      <c r="C21" s="99" t="s">
        <v>53</v>
      </c>
      <c r="D21" s="157" t="s">
        <v>15</v>
      </c>
      <c r="E21" s="157" t="s">
        <v>16</v>
      </c>
      <c r="F21" s="145">
        <f>IFERROR('YC2015'!F23-'YC2014'!F21,"")</f>
        <v>0</v>
      </c>
      <c r="G21" s="145">
        <f>IFERROR('YC2015'!G23-'YC2014'!G21,"")</f>
        <v>0</v>
      </c>
      <c r="H21" s="145">
        <f>IFERROR('YC2015'!H23-'YC2014'!H21,"")</f>
        <v>0</v>
      </c>
      <c r="I21" s="145">
        <f>IFERROR('YC2015'!I23-'YC2014'!I21,"")</f>
        <v>0</v>
      </c>
      <c r="J21" s="145">
        <f>IFERROR('YC2015'!J23-'YC2014'!J21,"")</f>
        <v>0</v>
      </c>
      <c r="K21" s="145" t="str">
        <f>IFERROR('YC2015'!K23-'YC2014'!K21,"")</f>
        <v/>
      </c>
      <c r="L21" s="41" t="str">
        <f>IFERROR('YC2015'!L23-'YC2014'!L21,"")</f>
        <v/>
      </c>
      <c r="M21" s="41" t="str">
        <f>IFERROR('YC2015'!M23-'YC2014'!M21,"")</f>
        <v/>
      </c>
      <c r="N21" s="41" t="str">
        <f>IFERROR('YC2015'!N23-'YC2014'!N21,"")</f>
        <v/>
      </c>
      <c r="O21" s="41" t="str">
        <f>IFERROR('YC2015'!O23-'YC2014'!O21,"")</f>
        <v/>
      </c>
      <c r="P21" s="41" t="str">
        <f>IFERROR('YC2015'!P23-'YC2014'!P21,"")</f>
        <v/>
      </c>
      <c r="Q21" s="41" t="str">
        <f>IFERROR('YC2015'!Q23-'YC2014'!Q21,"")</f>
        <v/>
      </c>
      <c r="R21" s="146"/>
    </row>
    <row r="22" spans="1:22" s="74" customFormat="1" ht="50.1" customHeight="1" x14ac:dyDescent="0.25">
      <c r="A22" s="178" t="s">
        <v>56</v>
      </c>
      <c r="B22" s="179" t="s">
        <v>57</v>
      </c>
      <c r="C22" s="135"/>
      <c r="D22" s="135"/>
      <c r="E22" s="135"/>
      <c r="F22" s="148"/>
      <c r="G22" s="148"/>
      <c r="H22" s="148"/>
      <c r="I22" s="148"/>
      <c r="J22" s="148"/>
      <c r="K22" s="148"/>
      <c r="L22" s="177"/>
      <c r="M22" s="177"/>
      <c r="N22" s="177"/>
      <c r="O22" s="177"/>
      <c r="P22" s="177"/>
      <c r="Q22" s="177"/>
      <c r="R22" s="149"/>
      <c r="S22" s="127"/>
      <c r="T22" s="127"/>
      <c r="U22" s="127"/>
      <c r="V22" s="127"/>
    </row>
    <row r="23" spans="1:22" ht="50.1" customHeight="1" x14ac:dyDescent="0.25">
      <c r="A23" s="77" t="s">
        <v>58</v>
      </c>
      <c r="B23" s="150" t="s">
        <v>59</v>
      </c>
      <c r="C23" s="91" t="s">
        <v>60</v>
      </c>
      <c r="D23" s="91" t="s">
        <v>15</v>
      </c>
      <c r="E23" s="91" t="s">
        <v>16</v>
      </c>
      <c r="F23" s="119">
        <f>IFERROR('YC2015'!F25-'YC2014'!F23,"")</f>
        <v>4.0000000000000036E-3</v>
      </c>
      <c r="G23" s="119">
        <f>IFERROR('YC2015'!G25-'YC2014'!G23,"")</f>
        <v>-1.0000000000000009E-3</v>
      </c>
      <c r="H23" s="119">
        <f>IFERROR('YC2015'!H25-'YC2014'!H23,"")</f>
        <v>-1.0000000000000009E-3</v>
      </c>
      <c r="I23" s="119">
        <f>IFERROR('YC2015'!I25-'YC2014'!I23,"")</f>
        <v>-1.1102230246251565E-16</v>
      </c>
      <c r="J23" s="119">
        <f>IFERROR('YC2015'!J25-'YC2014'!J23,"")</f>
        <v>-1.1102230246251565E-16</v>
      </c>
      <c r="K23" s="119">
        <f>IFERROR('YC2015'!K25-'YC2014'!K23,"")</f>
        <v>-1.1102230246251565E-16</v>
      </c>
      <c r="L23" s="19">
        <f>IFERROR('YC2015'!L25-'YC2014'!L23,"")</f>
        <v>7.7000000000000401E-3</v>
      </c>
      <c r="M23" s="19">
        <f>IFERROR('YC2015'!M25-'YC2014'!M23,"")</f>
        <v>-1.8999999999999018E-3</v>
      </c>
      <c r="N23" s="19">
        <f>IFERROR('YC2015'!N25-'YC2014'!N23,"")</f>
        <v>-8.9999999999990088E-4</v>
      </c>
      <c r="O23" s="19">
        <f>IFERROR('YC2015'!O25-'YC2014'!O23,"")</f>
        <v>-8.9999999999990088E-4</v>
      </c>
      <c r="P23" s="19">
        <f>IFERROR('YC2015'!P25-'YC2014'!P23,"")</f>
        <v>-8.9999999999990088E-4</v>
      </c>
      <c r="Q23" s="19">
        <f>IFERROR('YC2015'!Q25-'YC2014'!Q23,"")</f>
        <v>-1.9999999999997797E-4</v>
      </c>
      <c r="R23" s="156"/>
    </row>
    <row r="24" spans="1:22" ht="50.1" customHeight="1" x14ac:dyDescent="0.25">
      <c r="A24" s="77" t="s">
        <v>61</v>
      </c>
      <c r="B24" s="143" t="s">
        <v>62</v>
      </c>
      <c r="C24" s="77" t="s">
        <v>60</v>
      </c>
      <c r="D24" s="77" t="s">
        <v>15</v>
      </c>
      <c r="E24" s="77" t="s">
        <v>16</v>
      </c>
      <c r="F24" s="119"/>
      <c r="G24" s="119">
        <f>IFERROR('YC2015'!G26-'YC2014'!G24,"")</f>
        <v>-1.0000000000000009E-3</v>
      </c>
      <c r="H24" s="119">
        <f>IFERROR('YC2015'!H26-'YC2014'!H24,"")</f>
        <v>-1.0000000000000009E-3</v>
      </c>
      <c r="I24" s="119">
        <f>IFERROR('YC2015'!I26-'YC2014'!I24,"")</f>
        <v>-1.1102230246251565E-16</v>
      </c>
      <c r="J24" s="119">
        <f>IFERROR('YC2015'!J26-'YC2014'!J24,"")</f>
        <v>-1.1102230246251565E-16</v>
      </c>
      <c r="K24" s="119">
        <f>IFERROR('YC2015'!K26-'YC2014'!K24,"")</f>
        <v>-1.1102230246251565E-16</v>
      </c>
      <c r="L24" s="19">
        <f>IFERROR('YC2015'!L26-'YC2014'!L24,"")</f>
        <v>2.9999999999996696E-4</v>
      </c>
      <c r="M24" s="19">
        <f>IFERROR('YC2015'!M26-'YC2014'!M24,"")</f>
        <v>6.9999999999992291E-4</v>
      </c>
      <c r="N24" s="19">
        <f>IFERROR('YC2015'!N26-'YC2014'!N24,"")</f>
        <v>-8.9999999999990088E-4</v>
      </c>
      <c r="O24" s="19">
        <f>IFERROR('YC2015'!O26-'YC2014'!O24,"")</f>
        <v>-8.9999999999990088E-4</v>
      </c>
      <c r="P24" s="19">
        <f>IFERROR('YC2015'!P26-'YC2014'!P24,"")</f>
        <v>-5.9999999999993392E-4</v>
      </c>
      <c r="Q24" s="19">
        <f>IFERROR('YC2015'!Q26-'YC2014'!Q24,"")</f>
        <v>-8.9999999999990088E-4</v>
      </c>
      <c r="R24" s="139"/>
    </row>
    <row r="25" spans="1:22" ht="50.1" customHeight="1" x14ac:dyDescent="0.25">
      <c r="A25" s="77" t="s">
        <v>63</v>
      </c>
      <c r="B25" s="143" t="s">
        <v>64</v>
      </c>
      <c r="C25" s="77" t="s">
        <v>65</v>
      </c>
      <c r="D25" s="77" t="s">
        <v>15</v>
      </c>
      <c r="E25" s="77" t="s">
        <v>16</v>
      </c>
      <c r="F25" s="119">
        <f>IFERROR('YC2015'!F27-'YC2014'!F25,"")</f>
        <v>0</v>
      </c>
      <c r="G25" s="119">
        <f>IFERROR('YC2015'!G27-'YC2014'!G25,"")</f>
        <v>0</v>
      </c>
      <c r="H25" s="119">
        <f>IFERROR('YC2015'!H27-'YC2014'!H25,"")</f>
        <v>0</v>
      </c>
      <c r="I25" s="119">
        <f>IFERROR('YC2015'!I27-'YC2014'!I25,"")</f>
        <v>0</v>
      </c>
      <c r="J25" s="119">
        <f>IFERROR('YC2015'!J27-'YC2014'!J25,"")</f>
        <v>0</v>
      </c>
      <c r="K25" s="119">
        <f>IFERROR('YC2015'!K27-'YC2014'!K25,"")</f>
        <v>0</v>
      </c>
      <c r="L25" s="19">
        <f>IFERROR('YC2015'!L27-'YC2014'!L25,"")</f>
        <v>0</v>
      </c>
      <c r="M25" s="19">
        <f>IFERROR('YC2015'!M27-'YC2014'!M25,"")</f>
        <v>0</v>
      </c>
      <c r="N25" s="19">
        <f>IFERROR('YC2015'!N27-'YC2014'!N25,"")</f>
        <v>0</v>
      </c>
      <c r="O25" s="19">
        <f>IFERROR('YC2015'!O27-'YC2014'!O25,"")</f>
        <v>0</v>
      </c>
      <c r="P25" s="19">
        <f>IFERROR('YC2015'!P27-'YC2014'!P25,"")</f>
        <v>0</v>
      </c>
      <c r="Q25" s="19">
        <f>IFERROR('YC2015'!Q27-'YC2014'!Q25,"")</f>
        <v>0</v>
      </c>
      <c r="R25" s="139"/>
    </row>
    <row r="26" spans="1:22" ht="50.1" customHeight="1" x14ac:dyDescent="0.25">
      <c r="A26" s="77" t="s">
        <v>66</v>
      </c>
      <c r="B26" s="143" t="s">
        <v>67</v>
      </c>
      <c r="C26" s="77" t="s">
        <v>65</v>
      </c>
      <c r="D26" s="77" t="s">
        <v>15</v>
      </c>
      <c r="E26" s="77" t="s">
        <v>16</v>
      </c>
      <c r="F26" s="119">
        <f>IFERROR('YC2015'!F28-'YC2014'!F26,"")</f>
        <v>1</v>
      </c>
      <c r="G26" s="119">
        <f>IFERROR('YC2015'!G28-'YC2014'!G26,"")</f>
        <v>1</v>
      </c>
      <c r="H26" s="119">
        <f>IFERROR('YC2015'!H28-'YC2014'!H26,"")</f>
        <v>1.1102230246251565E-16</v>
      </c>
      <c r="I26" s="119">
        <f>IFERROR('YC2015'!I28-'YC2014'!I26,"")</f>
        <v>1.0000000000010001E-4</v>
      </c>
      <c r="J26" s="119">
        <f>IFERROR('YC2015'!J28-'YC2014'!J26,"")</f>
        <v>1.0000000000010001E-4</v>
      </c>
      <c r="K26" s="119">
        <f>IFERROR('YC2015'!K28-'YC2014'!K26,"")</f>
        <v>1.1102230246251565E-16</v>
      </c>
      <c r="L26" s="19">
        <f>IFERROR('YC2015'!L28-'YC2014'!L26,"")</f>
        <v>-1.9999999999986695E-4</v>
      </c>
      <c r="M26" s="19">
        <f>IFERROR('YC2015'!M28-'YC2014'!M26,"")</f>
        <v>-1.9999999999986695E-4</v>
      </c>
      <c r="N26" s="19">
        <f>IFERROR('YC2015'!N28-'YC2014'!N26,"")</f>
        <v>-1.9999999999986695E-4</v>
      </c>
      <c r="O26" s="19">
        <f>IFERROR('YC2015'!O28-'YC2014'!O26,"")</f>
        <v>1.9999999999997797E-4</v>
      </c>
      <c r="P26" s="19">
        <f>IFERROR('YC2015'!P28-'YC2014'!P26,"")</f>
        <v>1.9999999999997797E-4</v>
      </c>
      <c r="Q26" s="19">
        <f>IFERROR('YC2015'!Q28-'YC2014'!Q26,"")</f>
        <v>1.9999999999997797E-4</v>
      </c>
      <c r="R26" s="139"/>
    </row>
    <row r="27" spans="1:22" ht="50.1" customHeight="1" x14ac:dyDescent="0.25">
      <c r="A27" s="77" t="s">
        <v>68</v>
      </c>
      <c r="B27" s="144" t="s">
        <v>69</v>
      </c>
      <c r="C27" s="100" t="s">
        <v>14</v>
      </c>
      <c r="D27" s="100" t="s">
        <v>15</v>
      </c>
      <c r="E27" s="100" t="s">
        <v>16</v>
      </c>
      <c r="F27" s="119">
        <f>IFERROR('YC2015'!F29-'YC2014'!F27,"")</f>
        <v>0</v>
      </c>
      <c r="G27" s="119">
        <f>IFERROR('YC2015'!G29-'YC2014'!G27,"")</f>
        <v>0</v>
      </c>
      <c r="H27" s="119">
        <f>IFERROR('YC2015'!H29-'YC2014'!H27,"")</f>
        <v>0</v>
      </c>
      <c r="I27" s="119">
        <f>IFERROR('YC2015'!I29-'YC2014'!I27,"")</f>
        <v>0</v>
      </c>
      <c r="J27" s="119">
        <f>IFERROR('YC2015'!J29-'YC2014'!J27,"")</f>
        <v>0</v>
      </c>
      <c r="K27" s="19">
        <f>IFERROR('YC2015'!K29-'YC2014'!K27,"")</f>
        <v>0</v>
      </c>
      <c r="L27" s="19">
        <f>IFERROR('YC2015'!L29-'YC2014'!L27,"")</f>
        <v>0</v>
      </c>
      <c r="M27" s="19">
        <f>IFERROR('YC2015'!M29-'YC2014'!M27,"")</f>
        <v>0</v>
      </c>
      <c r="N27" s="19">
        <f>IFERROR('YC2015'!N29-'YC2014'!N27,"")</f>
        <v>0</v>
      </c>
      <c r="O27" s="19">
        <f>IFERROR('YC2015'!O29-'YC2014'!O27,"")</f>
        <v>0</v>
      </c>
      <c r="P27" s="19">
        <f>IFERROR('YC2015'!P29-'YC2014'!P27,"")</f>
        <v>0</v>
      </c>
      <c r="Q27" s="19">
        <f>IFERROR('YC2015'!Q29-'YC2014'!Q27,"")</f>
        <v>0</v>
      </c>
      <c r="R27" s="146"/>
    </row>
    <row r="28" spans="1:22" s="74" customFormat="1" ht="50.1" customHeight="1" x14ac:dyDescent="0.25">
      <c r="A28" s="147" t="s">
        <v>70</v>
      </c>
      <c r="B28" s="134" t="s">
        <v>71</v>
      </c>
      <c r="C28" s="135"/>
      <c r="D28" s="135"/>
      <c r="E28" s="135"/>
      <c r="F28" s="148"/>
      <c r="G28" s="148"/>
      <c r="H28" s="148"/>
      <c r="I28" s="148"/>
      <c r="J28" s="148"/>
      <c r="K28" s="177"/>
      <c r="L28" s="177"/>
      <c r="M28" s="177"/>
      <c r="N28" s="177"/>
      <c r="O28" s="177"/>
      <c r="P28" s="177"/>
      <c r="Q28" s="177"/>
      <c r="R28" s="149"/>
      <c r="S28" s="127"/>
      <c r="T28" s="127"/>
      <c r="U28" s="127"/>
      <c r="V28" s="127"/>
    </row>
    <row r="29" spans="1:22" ht="50.1" customHeight="1" x14ac:dyDescent="0.25">
      <c r="A29" s="77" t="s">
        <v>72</v>
      </c>
      <c r="B29" s="150" t="s">
        <v>73</v>
      </c>
      <c r="C29" s="91" t="s">
        <v>39</v>
      </c>
      <c r="D29" s="91" t="s">
        <v>15</v>
      </c>
      <c r="E29" s="91" t="s">
        <v>16</v>
      </c>
      <c r="F29" s="151">
        <f>IFERROR('YC2015'!F31-'YC2014'!F29,"")</f>
        <v>-1.8961038961038956E-2</v>
      </c>
      <c r="G29" s="151">
        <f>IFERROR('YC2015'!G31-'YC2014'!G29,"")</f>
        <v>1.4028776978417312E-2</v>
      </c>
      <c r="H29" s="151">
        <f>IFERROR('YC2015'!H31-'YC2014'!H29,"")</f>
        <v>4.467005076142172E-3</v>
      </c>
      <c r="I29" s="35">
        <f>IFERROR('YC2015'!I31-'YC2014'!I29,"")</f>
        <v>-6.0999999999999943E-2</v>
      </c>
      <c r="J29" s="35">
        <f>IFERROR('YC2015'!J31-'YC2014'!J29,"")</f>
        <v>-7.4999999999999956E-2</v>
      </c>
      <c r="K29" s="35">
        <f>IFERROR('YC2015'!K31-'YC2014'!K29,"")</f>
        <v>-0.13100000000000001</v>
      </c>
      <c r="L29" s="35">
        <f>IFERROR('YC2015'!L31-'YC2014'!L29,"")</f>
        <v>-2.7142857142857135E-2</v>
      </c>
      <c r="M29" s="35">
        <f>IFERROR('YC2015'!M31-'YC2014'!M29,"")</f>
        <v>-3.0813471502590728E-2</v>
      </c>
      <c r="N29" s="35">
        <f>IFERROR('YC2015'!N31-'YC2014'!N29,"")</f>
        <v>-4.5945945945935485E-4</v>
      </c>
      <c r="O29" s="35">
        <f>IFERROR('YC2015'!O31-'YC2014'!O29,"")</f>
        <v>-5.1673819742489302E-3</v>
      </c>
      <c r="P29" s="35">
        <f>IFERROR('YC2015'!P31-'YC2014'!P29,"")</f>
        <v>1.5453900709219925E-2</v>
      </c>
      <c r="Q29" s="35">
        <f>IFERROR('YC2015'!Q31-'YC2014'!Q29,"")</f>
        <v>-4.7433656957928783E-2</v>
      </c>
      <c r="R29" s="156"/>
    </row>
    <row r="30" spans="1:22" ht="50.1" customHeight="1" x14ac:dyDescent="0.25">
      <c r="A30" s="77" t="s">
        <v>74</v>
      </c>
      <c r="B30" s="144" t="s">
        <v>215</v>
      </c>
      <c r="C30" s="99" t="s">
        <v>39</v>
      </c>
      <c r="D30" s="99" t="s">
        <v>40</v>
      </c>
      <c r="E30" s="99" t="s">
        <v>16</v>
      </c>
      <c r="F30" s="151">
        <f>IFERROR('YC2015'!F32-'YC2014'!F30,"")</f>
        <v>9.9890763442165298E-2</v>
      </c>
      <c r="G30" s="151">
        <f>IFERROR('YC2015'!G32-'YC2014'!G30,"")</f>
        <v>3.4065897966558234E-2</v>
      </c>
      <c r="H30" s="151">
        <f>IFERROR('YC2015'!H32-'YC2014'!H30,"")</f>
        <v>-9.6846211693927375E-2</v>
      </c>
      <c r="I30" s="151">
        <f>IFERROR('YC2015'!I32-'YC2014'!I30,"")</f>
        <v>4.266929133858266E-2</v>
      </c>
      <c r="J30" s="151">
        <f>IFERROR('YC2015'!J32-'YC2014'!J30,"")</f>
        <v>3.3526315789473626E-2</v>
      </c>
      <c r="K30" s="151">
        <f>IFERROR('YC2015'!K32-'YC2014'!K30,"")</f>
        <v>-4.2206572769952988E-2</v>
      </c>
      <c r="L30" s="35">
        <f>IFERROR('YC2015'!L32-'YC2014'!L30,"")</f>
        <v>1.2488769092542595E-2</v>
      </c>
      <c r="M30" s="35">
        <f>IFERROR('YC2015'!M32-'YC2014'!M30,"")</f>
        <v>-6.2241752475896805E-2</v>
      </c>
      <c r="N30" s="35">
        <f>IFERROR('YC2015'!N32-'YC2014'!N30,"")</f>
        <v>-1.4233168079321956E-2</v>
      </c>
      <c r="O30" s="35">
        <f>IFERROR('YC2015'!O32-'YC2014'!O30,"")</f>
        <v>0.1282974259576779</v>
      </c>
      <c r="P30" s="35">
        <f>IFERROR('YC2015'!P32-'YC2014'!P30,"")</f>
        <v>-5.0503051294738532E-2</v>
      </c>
      <c r="Q30" s="35">
        <f>IFERROR('YC2015'!Q32-'YC2014'!Q30,"")</f>
        <v>-0.36445691747572817</v>
      </c>
      <c r="R30" s="156"/>
    </row>
    <row r="31" spans="1:22" s="74" customFormat="1" ht="50.1" customHeight="1" x14ac:dyDescent="0.25">
      <c r="A31" s="147" t="s">
        <v>76</v>
      </c>
      <c r="B31" s="134" t="s">
        <v>77</v>
      </c>
      <c r="C31" s="135"/>
      <c r="D31" s="135"/>
      <c r="E31" s="135"/>
      <c r="F31" s="148"/>
      <c r="G31" s="148"/>
      <c r="H31" s="148"/>
      <c r="I31" s="148"/>
      <c r="J31" s="148"/>
      <c r="K31" s="148"/>
      <c r="L31" s="177"/>
      <c r="M31" s="177"/>
      <c r="N31" s="177"/>
      <c r="O31" s="177"/>
      <c r="P31" s="177"/>
      <c r="Q31" s="177"/>
      <c r="R31" s="149"/>
      <c r="S31" s="127"/>
      <c r="T31" s="127"/>
      <c r="U31" s="127"/>
      <c r="V31" s="127"/>
    </row>
    <row r="32" spans="1:22" ht="50.1" customHeight="1" x14ac:dyDescent="0.25">
      <c r="A32" s="102" t="s">
        <v>78</v>
      </c>
      <c r="B32" s="158" t="s">
        <v>79</v>
      </c>
      <c r="C32" s="159" t="s">
        <v>80</v>
      </c>
      <c r="D32" s="91" t="s">
        <v>81</v>
      </c>
      <c r="E32" s="91" t="s">
        <v>35</v>
      </c>
      <c r="F32" s="106"/>
      <c r="G32" s="106"/>
      <c r="H32" s="106"/>
      <c r="I32" s="106"/>
      <c r="J32" s="106"/>
      <c r="K32" s="106"/>
      <c r="L32" s="34"/>
      <c r="M32" s="34"/>
      <c r="N32" s="34"/>
      <c r="O32" s="34"/>
      <c r="P32" s="34"/>
      <c r="Q32" s="35" t="str">
        <f>IF(ISBLANK('YC2015'!Q34), "",'YC2015'!Q34-'YC2014'!Q32)</f>
        <v/>
      </c>
      <c r="R32" s="160" t="s">
        <v>243</v>
      </c>
    </row>
    <row r="33" spans="1:22" ht="50.1" customHeight="1" x14ac:dyDescent="0.25">
      <c r="A33" s="77" t="s">
        <v>82</v>
      </c>
      <c r="B33" s="161" t="s">
        <v>216</v>
      </c>
      <c r="C33" s="111" t="s">
        <v>80</v>
      </c>
      <c r="D33" s="100" t="s">
        <v>81</v>
      </c>
      <c r="E33" s="100" t="s">
        <v>35</v>
      </c>
      <c r="F33" s="106"/>
      <c r="G33" s="106"/>
      <c r="H33" s="106"/>
      <c r="I33" s="106"/>
      <c r="J33" s="106"/>
      <c r="K33" s="106"/>
      <c r="L33" s="106"/>
      <c r="M33" s="106"/>
      <c r="N33" s="106"/>
      <c r="O33" s="106"/>
      <c r="P33" s="106"/>
      <c r="Q33" s="145" t="str">
        <f>IF(ISBLANK('YC2015'!Q35), "",'YC2015'!Q35-'YC2014'!Q33)</f>
        <v/>
      </c>
      <c r="R33" s="160" t="s">
        <v>243</v>
      </c>
    </row>
    <row r="34" spans="1:22" s="74" customFormat="1" ht="50.1" customHeight="1" x14ac:dyDescent="0.25">
      <c r="A34" s="147" t="s">
        <v>84</v>
      </c>
      <c r="B34" s="134" t="s">
        <v>85</v>
      </c>
      <c r="C34" s="135"/>
      <c r="D34" s="135"/>
      <c r="E34" s="135"/>
      <c r="F34" s="148"/>
      <c r="G34" s="148"/>
      <c r="H34" s="148"/>
      <c r="I34" s="148"/>
      <c r="J34" s="148"/>
      <c r="K34" s="148"/>
      <c r="L34" s="148"/>
      <c r="M34" s="148"/>
      <c r="N34" s="148"/>
      <c r="O34" s="148"/>
      <c r="P34" s="148"/>
      <c r="Q34" s="148"/>
      <c r="R34" s="149"/>
      <c r="S34" s="127"/>
      <c r="T34" s="127"/>
      <c r="U34" s="127"/>
      <c r="V34" s="127"/>
    </row>
    <row r="35" spans="1:22" ht="50.1" customHeight="1" x14ac:dyDescent="0.25">
      <c r="A35" s="75" t="s">
        <v>86</v>
      </c>
      <c r="B35" s="162" t="s">
        <v>87</v>
      </c>
      <c r="C35" s="159" t="s">
        <v>60</v>
      </c>
      <c r="D35" s="91" t="s">
        <v>81</v>
      </c>
      <c r="E35" s="91"/>
      <c r="F35" s="106"/>
      <c r="G35" s="106"/>
      <c r="H35" s="106"/>
      <c r="I35" s="106"/>
      <c r="J35" s="106"/>
      <c r="K35" s="106"/>
      <c r="L35" s="106"/>
      <c r="M35" s="106"/>
      <c r="N35" s="106"/>
      <c r="O35" s="106"/>
      <c r="P35" s="106"/>
      <c r="Q35" s="151">
        <f>IFERROR('YC2015'!Q37-'YC2014'!Q35,"")</f>
        <v>-1</v>
      </c>
      <c r="R35" s="156"/>
    </row>
    <row r="36" spans="1:22" ht="50.1" customHeight="1" x14ac:dyDescent="0.25">
      <c r="A36" s="75" t="s">
        <v>88</v>
      </c>
      <c r="B36" s="108" t="s">
        <v>89</v>
      </c>
      <c r="C36" s="109" t="s">
        <v>60</v>
      </c>
      <c r="D36" s="77" t="s">
        <v>81</v>
      </c>
      <c r="E36" s="77"/>
      <c r="F36" s="106"/>
      <c r="G36" s="106"/>
      <c r="H36" s="106"/>
      <c r="I36" s="106"/>
      <c r="J36" s="106"/>
      <c r="K36" s="106"/>
      <c r="L36" s="106"/>
      <c r="M36" s="106"/>
      <c r="N36" s="106"/>
      <c r="O36" s="106"/>
      <c r="P36" s="106"/>
      <c r="Q36" s="119">
        <f>IFERROR('YC2015'!Q38-'YC2014'!Q36,"")</f>
        <v>0.8</v>
      </c>
      <c r="R36" s="160" t="s">
        <v>243</v>
      </c>
    </row>
    <row r="37" spans="1:22" ht="50.1" customHeight="1" x14ac:dyDescent="0.25">
      <c r="A37" s="77" t="s">
        <v>90</v>
      </c>
      <c r="B37" s="182" t="s">
        <v>91</v>
      </c>
      <c r="C37" s="109" t="s">
        <v>60</v>
      </c>
      <c r="D37" s="77" t="s">
        <v>81</v>
      </c>
      <c r="E37" s="77"/>
      <c r="F37" s="106"/>
      <c r="G37" s="106"/>
      <c r="H37" s="106"/>
      <c r="I37" s="106"/>
      <c r="J37" s="106"/>
      <c r="K37" s="106"/>
      <c r="L37" s="106"/>
      <c r="M37" s="106"/>
      <c r="N37" s="106"/>
      <c r="O37" s="106"/>
      <c r="P37" s="106"/>
      <c r="Q37" s="119">
        <f>IFERROR('YC2015'!Q39-'YC2014'!Q37,"")</f>
        <v>1</v>
      </c>
      <c r="R37" s="160" t="s">
        <v>243</v>
      </c>
    </row>
    <row r="38" spans="1:22" ht="50.1" customHeight="1" x14ac:dyDescent="0.25">
      <c r="A38" s="77" t="s">
        <v>92</v>
      </c>
      <c r="B38" s="182" t="s">
        <v>93</v>
      </c>
      <c r="C38" s="109" t="s">
        <v>60</v>
      </c>
      <c r="D38" s="77" t="s">
        <v>81</v>
      </c>
      <c r="E38" s="77"/>
      <c r="F38" s="106"/>
      <c r="G38" s="106"/>
      <c r="H38" s="106"/>
      <c r="I38" s="106"/>
      <c r="J38" s="106"/>
      <c r="K38" s="106"/>
      <c r="L38" s="106"/>
      <c r="M38" s="106"/>
      <c r="N38" s="106"/>
      <c r="O38" s="106"/>
      <c r="P38" s="106"/>
      <c r="Q38" s="119" t="str">
        <f>IFERROR('YC2015'!Q40-'YC2014'!Q38,"")</f>
        <v/>
      </c>
      <c r="R38" s="160" t="s">
        <v>243</v>
      </c>
    </row>
    <row r="39" spans="1:22" ht="50.1" customHeight="1" x14ac:dyDescent="0.25">
      <c r="A39" s="77" t="s">
        <v>94</v>
      </c>
      <c r="B39" s="182" t="s">
        <v>95</v>
      </c>
      <c r="C39" s="109" t="s">
        <v>60</v>
      </c>
      <c r="D39" s="77" t="s">
        <v>81</v>
      </c>
      <c r="E39" s="77"/>
      <c r="F39" s="106"/>
      <c r="G39" s="106"/>
      <c r="H39" s="106"/>
      <c r="I39" s="106"/>
      <c r="J39" s="106"/>
      <c r="K39" s="106"/>
      <c r="L39" s="106"/>
      <c r="M39" s="106"/>
      <c r="N39" s="106"/>
      <c r="O39" s="106"/>
      <c r="P39" s="106"/>
      <c r="Q39" s="119" t="str">
        <f>IFERROR('YC2015'!Q41-'YC2014'!Q39,"")</f>
        <v/>
      </c>
      <c r="R39" s="160" t="s">
        <v>243</v>
      </c>
    </row>
    <row r="40" spans="1:22" ht="50.1" customHeight="1" x14ac:dyDescent="0.25">
      <c r="A40" s="77" t="s">
        <v>96</v>
      </c>
      <c r="B40" s="183" t="s">
        <v>97</v>
      </c>
      <c r="C40" s="163" t="s">
        <v>60</v>
      </c>
      <c r="D40" s="100" t="s">
        <v>81</v>
      </c>
      <c r="E40" s="100"/>
      <c r="F40" s="106"/>
      <c r="G40" s="106"/>
      <c r="H40" s="106"/>
      <c r="I40" s="106"/>
      <c r="J40" s="106"/>
      <c r="K40" s="106"/>
      <c r="L40" s="106"/>
      <c r="M40" s="106"/>
      <c r="N40" s="106"/>
      <c r="O40" s="106"/>
      <c r="P40" s="106"/>
      <c r="Q40" s="145" t="str">
        <f>IFERROR('YC2015'!Q42-'YC2014'!Q40,"")</f>
        <v/>
      </c>
      <c r="R40" s="160" t="s">
        <v>243</v>
      </c>
    </row>
    <row r="41" spans="1:22" s="74" customFormat="1" ht="50.1" customHeight="1" x14ac:dyDescent="0.25">
      <c r="A41" s="178" t="s">
        <v>98</v>
      </c>
      <c r="B41" s="179" t="s">
        <v>99</v>
      </c>
      <c r="C41" s="135"/>
      <c r="D41" s="135"/>
      <c r="E41" s="135"/>
      <c r="F41" s="148"/>
      <c r="G41" s="148"/>
      <c r="H41" s="148"/>
      <c r="I41" s="148"/>
      <c r="J41" s="148"/>
      <c r="K41" s="148"/>
      <c r="L41" s="148"/>
      <c r="M41" s="148"/>
      <c r="N41" s="148"/>
      <c r="O41" s="148"/>
      <c r="P41" s="148"/>
      <c r="Q41" s="148"/>
      <c r="R41" s="149"/>
      <c r="S41" s="127"/>
      <c r="T41" s="127"/>
      <c r="U41" s="127"/>
      <c r="V41" s="127"/>
    </row>
    <row r="42" spans="1:22" ht="50.1" customHeight="1" x14ac:dyDescent="0.25">
      <c r="A42" s="77" t="s">
        <v>100</v>
      </c>
      <c r="B42" s="150" t="s">
        <v>101</v>
      </c>
      <c r="C42" s="159" t="s">
        <v>102</v>
      </c>
      <c r="D42" s="91" t="s">
        <v>81</v>
      </c>
      <c r="E42" s="91" t="s">
        <v>16</v>
      </c>
      <c r="F42" s="106"/>
      <c r="G42" s="106"/>
      <c r="H42" s="106"/>
      <c r="I42" s="106"/>
      <c r="J42" s="106"/>
      <c r="K42" s="106"/>
      <c r="L42" s="106"/>
      <c r="M42" s="106"/>
      <c r="N42" s="106"/>
      <c r="O42" s="106"/>
      <c r="P42" s="106"/>
      <c r="Q42" s="151" t="str">
        <f>IFERROR('YC2015'!Q44-'YC2014'!Q42,"")</f>
        <v/>
      </c>
      <c r="R42" s="160" t="s">
        <v>243</v>
      </c>
    </row>
    <row r="43" spans="1:22" ht="50.1" customHeight="1" x14ac:dyDescent="0.25">
      <c r="A43" s="77" t="s">
        <v>103</v>
      </c>
      <c r="B43" s="143" t="s">
        <v>217</v>
      </c>
      <c r="C43" s="75" t="s">
        <v>102</v>
      </c>
      <c r="D43" s="77" t="s">
        <v>105</v>
      </c>
      <c r="E43" s="77" t="s">
        <v>16</v>
      </c>
      <c r="F43" s="119"/>
      <c r="G43" s="119"/>
      <c r="H43" s="119"/>
      <c r="I43" s="119"/>
      <c r="J43" s="119"/>
      <c r="K43" s="119"/>
      <c r="L43" s="119"/>
      <c r="M43" s="119"/>
      <c r="N43" s="119"/>
      <c r="O43" s="119"/>
      <c r="P43" s="119"/>
      <c r="Q43" s="119"/>
      <c r="R43" s="160" t="s">
        <v>243</v>
      </c>
    </row>
    <row r="44" spans="1:22" ht="50.1" customHeight="1" x14ac:dyDescent="0.25">
      <c r="A44" s="77" t="s">
        <v>106</v>
      </c>
      <c r="B44" s="142" t="s">
        <v>107</v>
      </c>
      <c r="C44" s="75" t="s">
        <v>102</v>
      </c>
      <c r="D44" s="77" t="s">
        <v>81</v>
      </c>
      <c r="E44" s="77" t="s">
        <v>35</v>
      </c>
      <c r="F44" s="106"/>
      <c r="G44" s="106"/>
      <c r="H44" s="106"/>
      <c r="I44" s="106"/>
      <c r="J44" s="106"/>
      <c r="K44" s="106"/>
      <c r="L44" s="106"/>
      <c r="M44" s="106"/>
      <c r="N44" s="106"/>
      <c r="O44" s="106"/>
      <c r="P44" s="106"/>
      <c r="Q44" s="119" t="str">
        <f>IFERROR('YC2015'!Q46-'YC2014'!Q44,"")</f>
        <v/>
      </c>
      <c r="R44" s="139"/>
    </row>
    <row r="45" spans="1:22" ht="50.1" customHeight="1" x14ac:dyDescent="0.25">
      <c r="A45" s="77" t="s">
        <v>108</v>
      </c>
      <c r="B45" s="143" t="s">
        <v>109</v>
      </c>
      <c r="C45" s="75" t="s">
        <v>102</v>
      </c>
      <c r="D45" s="77" t="s">
        <v>40</v>
      </c>
      <c r="E45" s="77" t="s">
        <v>16</v>
      </c>
      <c r="F45" s="106"/>
      <c r="G45" s="106"/>
      <c r="H45" s="119">
        <f>IFERROR('YC2015'!H47-'YC2014'!H45,"")</f>
        <v>0</v>
      </c>
      <c r="I45" s="106"/>
      <c r="J45" s="106"/>
      <c r="K45" s="119">
        <f>IFERROR('YC2015'!K47-'YC2014'!K45,"")</f>
        <v>0</v>
      </c>
      <c r="L45" s="106"/>
      <c r="M45" s="106"/>
      <c r="N45" s="119">
        <f>IFERROR('YC2015'!N47-'YC2014'!N45,"")</f>
        <v>0</v>
      </c>
      <c r="O45" s="106"/>
      <c r="P45" s="106"/>
      <c r="Q45" s="119">
        <f>IFERROR('YC2015'!Q47-'YC2014'!Q45,"")</f>
        <v>99</v>
      </c>
      <c r="R45" s="139"/>
    </row>
    <row r="46" spans="1:22" ht="50.1" customHeight="1" x14ac:dyDescent="0.25">
      <c r="A46" s="77" t="s">
        <v>110</v>
      </c>
      <c r="B46" s="143" t="s">
        <v>111</v>
      </c>
      <c r="C46" s="75" t="s">
        <v>102</v>
      </c>
      <c r="D46" s="77" t="s">
        <v>40</v>
      </c>
      <c r="E46" s="77" t="s">
        <v>16</v>
      </c>
      <c r="F46" s="106"/>
      <c r="G46" s="106"/>
      <c r="H46" s="119" t="str">
        <f>IFERROR('YC2015'!H48-'YC2014'!H46,"")</f>
        <v/>
      </c>
      <c r="I46" s="106"/>
      <c r="J46" s="106"/>
      <c r="K46" s="119" t="str">
        <f>IFERROR('YC2015'!K48-'YC2014'!K46,"")</f>
        <v/>
      </c>
      <c r="L46" s="106"/>
      <c r="M46" s="106"/>
      <c r="N46" s="119" t="str">
        <f>IFERROR('YC2015'!N48-'YC2014'!N46,"")</f>
        <v/>
      </c>
      <c r="O46" s="106"/>
      <c r="P46" s="106"/>
      <c r="Q46" s="119" t="str">
        <f>IFERROR('YC2015'!Q48-'YC2014'!Q46,"")</f>
        <v/>
      </c>
      <c r="R46" s="160" t="s">
        <v>243</v>
      </c>
    </row>
    <row r="47" spans="1:22" ht="50.1" customHeight="1" x14ac:dyDescent="0.25">
      <c r="A47" s="77" t="s">
        <v>112</v>
      </c>
      <c r="B47" s="143" t="s">
        <v>113</v>
      </c>
      <c r="C47" s="75" t="s">
        <v>102</v>
      </c>
      <c r="D47" s="77" t="s">
        <v>15</v>
      </c>
      <c r="E47" s="77" t="s">
        <v>16</v>
      </c>
      <c r="F47" s="119"/>
      <c r="G47" s="119"/>
      <c r="H47" s="119"/>
      <c r="I47" s="119"/>
      <c r="J47" s="119"/>
      <c r="K47" s="119"/>
      <c r="L47" s="119"/>
      <c r="M47" s="119"/>
      <c r="N47" s="119"/>
      <c r="O47" s="119"/>
      <c r="P47" s="119"/>
      <c r="Q47" s="119"/>
      <c r="R47" s="164" t="s">
        <v>243</v>
      </c>
    </row>
    <row r="48" spans="1:22" ht="50.1" customHeight="1" x14ac:dyDescent="0.25">
      <c r="A48" s="77" t="s">
        <v>114</v>
      </c>
      <c r="B48" s="142" t="s">
        <v>115</v>
      </c>
      <c r="C48" s="75" t="s">
        <v>102</v>
      </c>
      <c r="D48" s="77" t="s">
        <v>40</v>
      </c>
      <c r="E48" s="77" t="s">
        <v>16</v>
      </c>
      <c r="F48" s="124"/>
      <c r="G48" s="124"/>
      <c r="H48" s="119">
        <f>IFERROR('YC2015'!H50-'YC2014'!H48,"")</f>
        <v>7.5499999999999956E-2</v>
      </c>
      <c r="I48" s="124"/>
      <c r="J48" s="124"/>
      <c r="K48" s="119">
        <f>IFERROR('YC2015'!K50-'YC2014'!K48,"")</f>
        <v>4.9999999999999989E-2</v>
      </c>
      <c r="L48" s="124"/>
      <c r="M48" s="124"/>
      <c r="N48" s="119">
        <f>IFERROR('YC2015'!N50-'YC2014'!N48,"")</f>
        <v>8.6900000000000033E-2</v>
      </c>
      <c r="O48" s="124"/>
      <c r="P48" s="124"/>
      <c r="Q48" s="119">
        <f>IFERROR('YC2015'!Q50-'YC2014'!Q48,"")</f>
        <v>8.0000000000000016E-2</v>
      </c>
      <c r="R48" s="139"/>
    </row>
    <row r="49" spans="1:22" s="74" customFormat="1" ht="50.1" customHeight="1" x14ac:dyDescent="0.25">
      <c r="A49" s="178" t="s">
        <v>116</v>
      </c>
      <c r="B49" s="179" t="s">
        <v>117</v>
      </c>
      <c r="C49" s="135"/>
      <c r="D49" s="135"/>
      <c r="E49" s="135"/>
      <c r="F49" s="148"/>
      <c r="G49" s="148"/>
      <c r="H49" s="148"/>
      <c r="I49" s="148"/>
      <c r="J49" s="148"/>
      <c r="K49" s="148"/>
      <c r="L49" s="148"/>
      <c r="M49" s="148"/>
      <c r="N49" s="148"/>
      <c r="O49" s="148"/>
      <c r="P49" s="148"/>
      <c r="Q49" s="149"/>
      <c r="R49" s="149"/>
      <c r="S49" s="127"/>
      <c r="T49" s="127"/>
      <c r="U49" s="127"/>
      <c r="V49" s="127"/>
    </row>
    <row r="50" spans="1:22" ht="50.1" customHeight="1" x14ac:dyDescent="0.25">
      <c r="A50" s="77" t="s">
        <v>118</v>
      </c>
      <c r="B50" s="143" t="s">
        <v>119</v>
      </c>
      <c r="C50" s="75" t="s">
        <v>102</v>
      </c>
      <c r="D50" s="77" t="s">
        <v>81</v>
      </c>
      <c r="E50" s="77" t="s">
        <v>16</v>
      </c>
      <c r="F50" s="106"/>
      <c r="G50" s="106"/>
      <c r="H50" s="106"/>
      <c r="I50" s="106"/>
      <c r="J50" s="106"/>
      <c r="K50" s="106"/>
      <c r="L50" s="106"/>
      <c r="M50" s="106"/>
      <c r="N50" s="106"/>
      <c r="O50" s="106"/>
      <c r="P50" s="106"/>
      <c r="Q50" s="119" t="str">
        <f>IFERROR('YC2015'!Q52-'YC2014'!Q50,"")</f>
        <v/>
      </c>
      <c r="R50" s="160" t="s">
        <v>243</v>
      </c>
    </row>
    <row r="51" spans="1:22" ht="50.1" customHeight="1" x14ac:dyDescent="0.25">
      <c r="A51" s="102" t="s">
        <v>120</v>
      </c>
      <c r="B51" s="142" t="s">
        <v>121</v>
      </c>
      <c r="C51" s="75" t="s">
        <v>14</v>
      </c>
      <c r="D51" s="77" t="s">
        <v>81</v>
      </c>
      <c r="E51" s="77" t="s">
        <v>16</v>
      </c>
      <c r="F51" s="106"/>
      <c r="G51" s="106"/>
      <c r="H51" s="106"/>
      <c r="I51" s="106"/>
      <c r="J51" s="106"/>
      <c r="K51" s="106"/>
      <c r="L51" s="106"/>
      <c r="M51" s="106"/>
      <c r="N51" s="106"/>
      <c r="O51" s="106"/>
      <c r="P51" s="106"/>
      <c r="Q51" s="119">
        <f>IFERROR('YC2015'!Q53-'YC2014'!Q51,"")</f>
        <v>1</v>
      </c>
      <c r="R51" s="160" t="s">
        <v>243</v>
      </c>
    </row>
    <row r="52" spans="1:22" ht="50.1" customHeight="1" x14ac:dyDescent="0.25">
      <c r="A52" s="102" t="s">
        <v>122</v>
      </c>
      <c r="B52" s="142" t="s">
        <v>123</v>
      </c>
      <c r="C52" s="77" t="s">
        <v>102</v>
      </c>
      <c r="D52" s="77" t="s">
        <v>81</v>
      </c>
      <c r="E52" s="77" t="s">
        <v>16</v>
      </c>
      <c r="F52" s="106"/>
      <c r="G52" s="106"/>
      <c r="H52" s="106"/>
      <c r="I52" s="106"/>
      <c r="J52" s="106"/>
      <c r="K52" s="106"/>
      <c r="L52" s="106"/>
      <c r="M52" s="106"/>
      <c r="N52" s="106"/>
      <c r="O52" s="106"/>
      <c r="P52" s="106"/>
      <c r="Q52" s="119" t="str">
        <f>IFERROR('YC2015'!Q54-'YC2014'!Q52,"")</f>
        <v/>
      </c>
      <c r="R52" s="160" t="s">
        <v>243</v>
      </c>
    </row>
    <row r="53" spans="1:22" s="74" customFormat="1" ht="50.1" customHeight="1" x14ac:dyDescent="0.25">
      <c r="A53" s="147" t="s">
        <v>124</v>
      </c>
      <c r="B53" s="134" t="s">
        <v>125</v>
      </c>
      <c r="C53" s="135"/>
      <c r="D53" s="135"/>
      <c r="E53" s="135"/>
      <c r="F53" s="148"/>
      <c r="G53" s="148"/>
      <c r="H53" s="148"/>
      <c r="I53" s="148"/>
      <c r="J53" s="148"/>
      <c r="K53" s="148"/>
      <c r="L53" s="148"/>
      <c r="M53" s="148"/>
      <c r="N53" s="148"/>
      <c r="O53" s="148"/>
      <c r="P53" s="148"/>
      <c r="Q53" s="149"/>
      <c r="R53" s="149"/>
      <c r="S53" s="127"/>
      <c r="T53" s="127"/>
      <c r="U53" s="127"/>
      <c r="V53" s="127"/>
    </row>
    <row r="54" spans="1:22" ht="50.1" customHeight="1" x14ac:dyDescent="0.25">
      <c r="A54" s="77" t="s">
        <v>126</v>
      </c>
      <c r="B54" s="143" t="s">
        <v>127</v>
      </c>
      <c r="C54" s="77" t="s">
        <v>65</v>
      </c>
      <c r="D54" s="77" t="s">
        <v>40</v>
      </c>
      <c r="E54" s="77" t="s">
        <v>35</v>
      </c>
      <c r="F54" s="106"/>
      <c r="G54" s="106"/>
      <c r="H54" s="165">
        <f>IFERROR('YC2015'!H56-'YC2014'!H54,"")</f>
        <v>2</v>
      </c>
      <c r="I54" s="106"/>
      <c r="J54" s="106"/>
      <c r="K54" s="165" t="str">
        <f>IFERROR('YC2015'!K56-'YC2014'!K54,"")</f>
        <v/>
      </c>
      <c r="L54" s="106"/>
      <c r="M54" s="106"/>
      <c r="N54" s="165" t="str">
        <f>IFERROR('YC2015'!N56-'YC2014'!N54,"")</f>
        <v/>
      </c>
      <c r="O54" s="106"/>
      <c r="P54" s="106"/>
      <c r="Q54" s="165" t="str">
        <f>IFERROR('YC2015'!Q56-'YC2014'!Q54,"")</f>
        <v/>
      </c>
      <c r="R54" s="139"/>
    </row>
    <row r="55" spans="1:22" ht="50.1" customHeight="1" x14ac:dyDescent="0.25">
      <c r="A55" s="77" t="s">
        <v>128</v>
      </c>
      <c r="B55" s="154" t="s">
        <v>129</v>
      </c>
      <c r="C55" s="100" t="s">
        <v>65</v>
      </c>
      <c r="D55" s="100" t="s">
        <v>40</v>
      </c>
      <c r="E55" s="100" t="s">
        <v>35</v>
      </c>
      <c r="F55" s="106"/>
      <c r="G55" s="106"/>
      <c r="H55" s="166">
        <f>IFERROR('YC2015'!H57-'YC2014'!H55,"")</f>
        <v>0</v>
      </c>
      <c r="I55" s="106"/>
      <c r="J55" s="106"/>
      <c r="K55" s="166">
        <f>IFERROR('YC2015'!K57-'YC2014'!K55,"")</f>
        <v>-1</v>
      </c>
      <c r="L55" s="106"/>
      <c r="M55" s="106"/>
      <c r="N55" s="166">
        <f>IFERROR('YC2015'!N57-'YC2014'!N55,"")</f>
        <v>-1</v>
      </c>
      <c r="O55" s="106"/>
      <c r="P55" s="106"/>
      <c r="Q55" s="166">
        <f>IFERROR('YC2015'!Q57-'YC2014'!Q55,"")</f>
        <v>0</v>
      </c>
      <c r="R55" s="146"/>
    </row>
    <row r="56" spans="1:22" s="74" customFormat="1" ht="50.1" customHeight="1" x14ac:dyDescent="0.25">
      <c r="A56" s="167" t="s">
        <v>130</v>
      </c>
      <c r="B56" s="134" t="s">
        <v>131</v>
      </c>
      <c r="C56" s="135"/>
      <c r="D56" s="135"/>
      <c r="E56" s="135"/>
      <c r="F56" s="148"/>
      <c r="G56" s="148"/>
      <c r="H56" s="148"/>
      <c r="I56" s="148"/>
      <c r="J56" s="148"/>
      <c r="K56" s="148"/>
      <c r="L56" s="148"/>
      <c r="M56" s="148"/>
      <c r="N56" s="148"/>
      <c r="O56" s="148"/>
      <c r="P56" s="148"/>
      <c r="Q56" s="148"/>
      <c r="R56" s="149"/>
      <c r="S56" s="127"/>
      <c r="T56" s="127"/>
      <c r="U56" s="127"/>
      <c r="V56" s="127"/>
    </row>
    <row r="57" spans="1:22" ht="50.1" customHeight="1" x14ac:dyDescent="0.25">
      <c r="A57" s="77" t="s">
        <v>132</v>
      </c>
      <c r="B57" s="150" t="s">
        <v>129</v>
      </c>
      <c r="C57" s="91" t="s">
        <v>65</v>
      </c>
      <c r="D57" s="91" t="s">
        <v>40</v>
      </c>
      <c r="E57" s="91" t="s">
        <v>16</v>
      </c>
      <c r="F57" s="106"/>
      <c r="G57" s="106"/>
      <c r="H57" s="151">
        <f>IFERROR('YC2015'!H59-'YC2014'!H57,"")</f>
        <v>-1.4558635394456343E-2</v>
      </c>
      <c r="I57" s="106"/>
      <c r="J57" s="106"/>
      <c r="K57" s="151">
        <f>IFERROR('YC2015'!K59-'YC2014'!K57,"")</f>
        <v>3.9410757946210184E-2</v>
      </c>
      <c r="L57" s="106"/>
      <c r="M57" s="106"/>
      <c r="N57" s="151">
        <f>IFERROR('YC2015'!N59-'YC2014'!N57,"")</f>
        <v>2.7000000000000024E-2</v>
      </c>
      <c r="O57" s="106"/>
      <c r="P57" s="106"/>
      <c r="Q57" s="151">
        <f>IFERROR('YC2015'!Q59-'YC2014'!Q57,"")</f>
        <v>5.7632911392405006E-2</v>
      </c>
      <c r="R57" s="156"/>
    </row>
    <row r="58" spans="1:22" ht="50.1" customHeight="1" x14ac:dyDescent="0.25">
      <c r="A58" s="77" t="s">
        <v>134</v>
      </c>
      <c r="B58" s="143" t="s">
        <v>135</v>
      </c>
      <c r="C58" s="77" t="s">
        <v>65</v>
      </c>
      <c r="D58" s="77" t="s">
        <v>40</v>
      </c>
      <c r="E58" s="77" t="s">
        <v>16</v>
      </c>
      <c r="F58" s="106"/>
      <c r="G58" s="106"/>
      <c r="H58" s="119">
        <f>IFERROR('YC2015'!H60-'YC2014'!H58,"")</f>
        <v>0.15000000000000002</v>
      </c>
      <c r="I58" s="106"/>
      <c r="J58" s="106"/>
      <c r="K58" s="119">
        <f>IFERROR('YC2015'!K60-'YC2014'!K58,"")</f>
        <v>-1.3999999999999901E-2</v>
      </c>
      <c r="L58" s="106"/>
      <c r="M58" s="106"/>
      <c r="N58" s="119">
        <f>IFERROR('YC2015'!N60-'YC2014'!N58,"")</f>
        <v>3.2299999999999995E-2</v>
      </c>
      <c r="O58" s="106"/>
      <c r="P58" s="106"/>
      <c r="Q58" s="119">
        <f>IFERROR('YC2015'!Q60-'YC2014'!Q58,"")</f>
        <v>8.4000000000000075E-2</v>
      </c>
      <c r="R58" s="139"/>
    </row>
    <row r="59" spans="1:22" ht="50.1" customHeight="1" x14ac:dyDescent="0.25">
      <c r="A59" s="77" t="s">
        <v>136</v>
      </c>
      <c r="B59" s="142" t="s">
        <v>218</v>
      </c>
      <c r="C59" s="102" t="s">
        <v>65</v>
      </c>
      <c r="D59" s="103" t="s">
        <v>15</v>
      </c>
      <c r="E59" s="103" t="s">
        <v>16</v>
      </c>
      <c r="F59" s="119"/>
      <c r="G59" s="119"/>
      <c r="H59" s="119"/>
      <c r="I59" s="119"/>
      <c r="J59" s="119"/>
      <c r="K59" s="119"/>
      <c r="L59" s="119"/>
      <c r="M59" s="119"/>
      <c r="N59" s="119"/>
      <c r="O59" s="119"/>
      <c r="P59" s="119"/>
      <c r="Q59" s="119"/>
      <c r="R59" s="160" t="s">
        <v>243</v>
      </c>
    </row>
    <row r="60" spans="1:22" ht="50.1" customHeight="1" x14ac:dyDescent="0.25">
      <c r="A60" s="77" t="s">
        <v>139</v>
      </c>
      <c r="B60" s="144" t="s">
        <v>140</v>
      </c>
      <c r="C60" s="99" t="s">
        <v>138</v>
      </c>
      <c r="D60" s="157" t="s">
        <v>40</v>
      </c>
      <c r="E60" s="157" t="s">
        <v>16</v>
      </c>
      <c r="F60" s="106"/>
      <c r="G60" s="106"/>
      <c r="H60" s="145">
        <f>IFERROR('YC2015'!H62-'YC2014'!H60,"")</f>
        <v>1</v>
      </c>
      <c r="I60" s="106"/>
      <c r="J60" s="106"/>
      <c r="K60" s="145">
        <f>IFERROR('YC2015'!K62-'YC2014'!K60,"")</f>
        <v>1</v>
      </c>
      <c r="L60" s="106"/>
      <c r="M60" s="106"/>
      <c r="N60" s="145">
        <f>IFERROR('YC2015'!N62-'YC2014'!N60,"")</f>
        <v>1</v>
      </c>
      <c r="O60" s="106"/>
      <c r="P60" s="106"/>
      <c r="Q60" s="145">
        <f>IFERROR('YC2015'!Q62-'YC2014'!Q60,"")</f>
        <v>3</v>
      </c>
      <c r="R60" s="160" t="s">
        <v>243</v>
      </c>
    </row>
    <row r="61" spans="1:22" s="74" customFormat="1" ht="50.1" customHeight="1" x14ac:dyDescent="0.25">
      <c r="A61" s="184" t="s">
        <v>141</v>
      </c>
      <c r="B61" s="179" t="s">
        <v>142</v>
      </c>
      <c r="C61" s="135"/>
      <c r="D61" s="135"/>
      <c r="E61" s="135"/>
      <c r="F61" s="148"/>
      <c r="G61" s="148"/>
      <c r="H61" s="148"/>
      <c r="I61" s="148"/>
      <c r="J61" s="148"/>
      <c r="K61" s="148"/>
      <c r="L61" s="148"/>
      <c r="M61" s="148"/>
      <c r="N61" s="148"/>
      <c r="O61" s="148"/>
      <c r="P61" s="148"/>
      <c r="Q61" s="148"/>
      <c r="R61" s="149"/>
      <c r="S61" s="127"/>
      <c r="T61" s="127"/>
      <c r="U61" s="127"/>
      <c r="V61" s="127"/>
    </row>
    <row r="62" spans="1:22" ht="50.1" customHeight="1" x14ac:dyDescent="0.25">
      <c r="A62" s="77" t="s">
        <v>143</v>
      </c>
      <c r="B62" s="153" t="s">
        <v>144</v>
      </c>
      <c r="C62" s="168" t="s">
        <v>65</v>
      </c>
      <c r="D62" s="96" t="s">
        <v>81</v>
      </c>
      <c r="E62" s="96" t="s">
        <v>35</v>
      </c>
      <c r="F62" s="106"/>
      <c r="G62" s="106"/>
      <c r="H62" s="106"/>
      <c r="I62" s="106"/>
      <c r="J62" s="106"/>
      <c r="K62" s="106"/>
      <c r="L62" s="106"/>
      <c r="M62" s="106"/>
      <c r="N62" s="106"/>
      <c r="O62" s="106"/>
      <c r="P62" s="106"/>
      <c r="Q62" s="168"/>
      <c r="R62" s="160" t="s">
        <v>243</v>
      </c>
    </row>
    <row r="63" spans="1:22" s="74" customFormat="1" ht="50.1" customHeight="1" x14ac:dyDescent="0.25">
      <c r="A63" s="147" t="s">
        <v>145</v>
      </c>
      <c r="B63" s="134" t="s">
        <v>146</v>
      </c>
      <c r="C63" s="135"/>
      <c r="D63" s="135"/>
      <c r="E63" s="135"/>
      <c r="F63" s="148"/>
      <c r="G63" s="148"/>
      <c r="H63" s="148"/>
      <c r="I63" s="148"/>
      <c r="J63" s="148"/>
      <c r="K63" s="148"/>
      <c r="L63" s="148"/>
      <c r="M63" s="148"/>
      <c r="N63" s="148"/>
      <c r="O63" s="148"/>
      <c r="P63" s="148"/>
      <c r="Q63" s="148"/>
      <c r="R63" s="149"/>
      <c r="S63" s="127"/>
      <c r="T63" s="127"/>
      <c r="U63" s="127"/>
      <c r="V63" s="127"/>
    </row>
    <row r="64" spans="1:22" ht="50.1" customHeight="1" x14ac:dyDescent="0.25">
      <c r="A64" s="77" t="s">
        <v>147</v>
      </c>
      <c r="B64" s="150" t="s">
        <v>148</v>
      </c>
      <c r="C64" s="91" t="s">
        <v>149</v>
      </c>
      <c r="D64" s="91" t="s">
        <v>40</v>
      </c>
      <c r="E64" s="91" t="s">
        <v>16</v>
      </c>
      <c r="F64" s="106"/>
      <c r="G64" s="106"/>
      <c r="H64" s="151" t="str">
        <f>IFERROR('YC2015'!H66-'YC2014'!H64,"")</f>
        <v/>
      </c>
      <c r="I64" s="106"/>
      <c r="J64" s="106"/>
      <c r="K64" s="151">
        <f>IFERROR('YC2015'!K66-'YC2014'!K64,"")</f>
        <v>0</v>
      </c>
      <c r="L64" s="106"/>
      <c r="M64" s="106"/>
      <c r="N64" s="151">
        <f>IFERROR('YC2015'!N66-'YC2014'!N64,"")</f>
        <v>0</v>
      </c>
      <c r="O64" s="106"/>
      <c r="P64" s="106"/>
      <c r="Q64" s="151">
        <f>IFERROR('YC2015'!Q66-'YC2014'!Q64,"")</f>
        <v>1</v>
      </c>
      <c r="R64" s="156"/>
    </row>
    <row r="65" spans="1:22" ht="50.1" customHeight="1" x14ac:dyDescent="0.25">
      <c r="A65" s="75" t="s">
        <v>150</v>
      </c>
      <c r="B65" s="105" t="s">
        <v>151</v>
      </c>
      <c r="C65" s="75" t="s">
        <v>149</v>
      </c>
      <c r="D65" s="77" t="s">
        <v>40</v>
      </c>
      <c r="E65" s="77" t="s">
        <v>16</v>
      </c>
      <c r="F65" s="106"/>
      <c r="G65" s="106"/>
      <c r="H65" s="119">
        <f>IFERROR('YC2015'!H67-'YC2014'!H65,"")</f>
        <v>0</v>
      </c>
      <c r="I65" s="106"/>
      <c r="J65" s="106"/>
      <c r="K65" s="119">
        <f>IFERROR('YC2015'!K67-'YC2014'!K65,"")</f>
        <v>0</v>
      </c>
      <c r="L65" s="106"/>
      <c r="M65" s="106"/>
      <c r="N65" s="119">
        <f>IFERROR('YC2015'!N67-'YC2014'!N65,"")</f>
        <v>0</v>
      </c>
      <c r="O65" s="106"/>
      <c r="P65" s="106"/>
      <c r="Q65" s="119">
        <f>IFERROR('YC2015'!Q67-'YC2014'!Q65,"")</f>
        <v>0</v>
      </c>
      <c r="R65" s="139"/>
    </row>
    <row r="66" spans="1:22" ht="50.1" customHeight="1" x14ac:dyDescent="0.25">
      <c r="A66" s="77" t="s">
        <v>152</v>
      </c>
      <c r="B66" s="105" t="s">
        <v>153</v>
      </c>
      <c r="C66" s="75" t="s">
        <v>149</v>
      </c>
      <c r="D66" s="77" t="s">
        <v>40</v>
      </c>
      <c r="E66" s="77" t="s">
        <v>16</v>
      </c>
      <c r="F66" s="106"/>
      <c r="G66" s="106"/>
      <c r="H66" s="119">
        <f>IFERROR('YC2015'!H68-'YC2014'!H66,"")</f>
        <v>0</v>
      </c>
      <c r="I66" s="106"/>
      <c r="J66" s="106"/>
      <c r="K66" s="119">
        <f>IFERROR('YC2015'!K68-'YC2014'!K66,"")</f>
        <v>0</v>
      </c>
      <c r="L66" s="106"/>
      <c r="M66" s="106"/>
      <c r="N66" s="119">
        <f>IFERROR('YC2015'!N68-'YC2014'!N66,"")</f>
        <v>-9.9999999999999978E-2</v>
      </c>
      <c r="O66" s="106"/>
      <c r="P66" s="106"/>
      <c r="Q66" s="119">
        <f>IFERROR('YC2015'!Q68-'YC2014'!Q66,"")</f>
        <v>0</v>
      </c>
      <c r="R66" s="139"/>
    </row>
    <row r="67" spans="1:22" ht="50.1" customHeight="1" x14ac:dyDescent="0.25">
      <c r="A67" s="75" t="s">
        <v>154</v>
      </c>
      <c r="B67" s="105" t="s">
        <v>155</v>
      </c>
      <c r="C67" s="75" t="s">
        <v>149</v>
      </c>
      <c r="D67" s="77" t="s">
        <v>40</v>
      </c>
      <c r="E67" s="77" t="s">
        <v>16</v>
      </c>
      <c r="F67" s="106"/>
      <c r="G67" s="106"/>
      <c r="H67" s="119" t="str">
        <f>IFERROR('YC2015'!H69-'YC2014'!H67,"")</f>
        <v/>
      </c>
      <c r="I67" s="106"/>
      <c r="J67" s="106"/>
      <c r="K67" s="119" t="str">
        <f>IFERROR('YC2015'!K69-'YC2014'!K67,"")</f>
        <v/>
      </c>
      <c r="L67" s="106"/>
      <c r="M67" s="106"/>
      <c r="N67" s="119" t="str">
        <f>IFERROR('YC2015'!N69-'YC2014'!N67,"")</f>
        <v/>
      </c>
      <c r="O67" s="106"/>
      <c r="P67" s="106"/>
      <c r="Q67" s="119" t="str">
        <f>IFERROR('YC2015'!Q69-'YC2014'!Q67,"")</f>
        <v/>
      </c>
      <c r="R67" s="160" t="s">
        <v>243</v>
      </c>
    </row>
    <row r="68" spans="1:22" ht="50.1" customHeight="1" x14ac:dyDescent="0.25">
      <c r="A68" s="77" t="s">
        <v>156</v>
      </c>
      <c r="B68" s="143" t="s">
        <v>157</v>
      </c>
      <c r="C68" s="77" t="s">
        <v>65</v>
      </c>
      <c r="D68" s="77" t="s">
        <v>40</v>
      </c>
      <c r="E68" s="77" t="s">
        <v>35</v>
      </c>
      <c r="F68" s="106"/>
      <c r="G68" s="106"/>
      <c r="H68" s="119"/>
      <c r="I68" s="106"/>
      <c r="J68" s="106"/>
      <c r="K68" s="119"/>
      <c r="L68" s="106"/>
      <c r="M68" s="106"/>
      <c r="N68" s="119"/>
      <c r="O68" s="106"/>
      <c r="P68" s="106"/>
      <c r="Q68" s="119"/>
      <c r="R68" s="160" t="s">
        <v>243</v>
      </c>
    </row>
    <row r="69" spans="1:22" ht="50.1" customHeight="1" x14ac:dyDescent="0.25">
      <c r="A69" s="75" t="s">
        <v>159</v>
      </c>
      <c r="B69" s="154" t="s">
        <v>160</v>
      </c>
      <c r="C69" s="100" t="s">
        <v>161</v>
      </c>
      <c r="D69" s="100" t="s">
        <v>15</v>
      </c>
      <c r="E69" s="100" t="s">
        <v>35</v>
      </c>
      <c r="F69" s="145"/>
      <c r="G69" s="145"/>
      <c r="H69" s="145"/>
      <c r="I69" s="145"/>
      <c r="J69" s="145"/>
      <c r="K69" s="145"/>
      <c r="L69" s="145"/>
      <c r="M69" s="145"/>
      <c r="N69" s="145"/>
      <c r="O69" s="145"/>
      <c r="P69" s="145"/>
      <c r="Q69" s="145"/>
      <c r="R69" s="160" t="s">
        <v>243</v>
      </c>
    </row>
    <row r="70" spans="1:22" s="74" customFormat="1" ht="50.1" customHeight="1" x14ac:dyDescent="0.25">
      <c r="A70" s="147" t="s">
        <v>162</v>
      </c>
      <c r="B70" s="134" t="s">
        <v>163</v>
      </c>
      <c r="C70" s="135"/>
      <c r="D70" s="135"/>
      <c r="E70" s="135"/>
      <c r="F70" s="148"/>
      <c r="G70" s="148"/>
      <c r="H70" s="148"/>
      <c r="I70" s="148"/>
      <c r="J70" s="148"/>
      <c r="K70" s="148"/>
      <c r="L70" s="148"/>
      <c r="M70" s="148"/>
      <c r="N70" s="148"/>
      <c r="O70" s="148"/>
      <c r="P70" s="148"/>
      <c r="Q70" s="148"/>
      <c r="R70" s="149"/>
      <c r="S70" s="127"/>
      <c r="T70" s="127"/>
      <c r="U70" s="127"/>
      <c r="V70" s="127"/>
    </row>
    <row r="71" spans="1:22" ht="50.1" customHeight="1" x14ac:dyDescent="0.25">
      <c r="A71" s="77" t="s">
        <v>164</v>
      </c>
      <c r="B71" s="150" t="s">
        <v>165</v>
      </c>
      <c r="C71" s="91" t="s">
        <v>161</v>
      </c>
      <c r="D71" s="91" t="s">
        <v>15</v>
      </c>
      <c r="E71" s="91" t="s">
        <v>16</v>
      </c>
      <c r="F71" s="119"/>
      <c r="G71" s="119"/>
      <c r="H71" s="119">
        <f>IFERROR('YC2015'!H73-'YC2014'!H71,"")</f>
        <v>1.0000000000000009E-2</v>
      </c>
      <c r="I71" s="119">
        <f>IFERROR('YC2015'!I73-'YC2014'!I71,"")</f>
        <v>1.0000000000000009E-2</v>
      </c>
      <c r="J71" s="119">
        <f>IFERROR('YC2015'!J73-'YC2014'!J71,"")</f>
        <v>1.0000000000000009E-2</v>
      </c>
      <c r="K71" s="119">
        <f>IFERROR('YC2015'!K73-'YC2014'!K71,"")</f>
        <v>0</v>
      </c>
      <c r="L71" s="119">
        <f>IFERROR('YC2015'!L73-'YC2014'!L71,"")</f>
        <v>0</v>
      </c>
      <c r="M71" s="119">
        <f>IFERROR('YC2015'!M73-'YC2014'!M71,"")</f>
        <v>0</v>
      </c>
      <c r="N71" s="119">
        <f>IFERROR('YC2015'!N73-'YC2014'!N71,"")</f>
        <v>0</v>
      </c>
      <c r="O71" s="119">
        <f>IFERROR('YC2015'!O73-'YC2014'!O71,"")</f>
        <v>0</v>
      </c>
      <c r="P71" s="119">
        <f>IFERROR('YC2015'!P73-'YC2014'!P71,"")</f>
        <v>0</v>
      </c>
      <c r="Q71" s="119">
        <f>IFERROR('YC2015'!Q73-'YC2014'!Q71,"")</f>
        <v>0</v>
      </c>
      <c r="R71" s="156"/>
    </row>
    <row r="72" spans="1:22" ht="50.1" customHeight="1" x14ac:dyDescent="0.25">
      <c r="A72" s="77" t="s">
        <v>166</v>
      </c>
      <c r="B72" s="143" t="s">
        <v>167</v>
      </c>
      <c r="C72" s="77" t="s">
        <v>161</v>
      </c>
      <c r="D72" s="77" t="s">
        <v>15</v>
      </c>
      <c r="E72" s="77" t="s">
        <v>16</v>
      </c>
      <c r="F72" s="119"/>
      <c r="G72" s="119"/>
      <c r="H72" s="119">
        <f>IFERROR('YC2015'!H74-'YC2014'!H72,"")</f>
        <v>5.9999999999999942E-2</v>
      </c>
      <c r="I72" s="119">
        <f>IFERROR('YC2015'!I74-'YC2014'!I72,"")</f>
        <v>5.9999999999999942E-2</v>
      </c>
      <c r="J72" s="119">
        <f>IFERROR('YC2015'!J74-'YC2014'!J72,"")</f>
        <v>4.9999999999999933E-2</v>
      </c>
      <c r="K72" s="119">
        <f>IFERROR('YC2015'!K74-'YC2014'!K72,"")</f>
        <v>4.0000000000000036E-2</v>
      </c>
      <c r="L72" s="119">
        <f>IFERROR('YC2015'!L74-'YC2014'!L72,"")</f>
        <v>4.0000000000000036E-2</v>
      </c>
      <c r="M72" s="119">
        <f>IFERROR('YC2015'!M74-'YC2014'!M72,"")</f>
        <v>0</v>
      </c>
      <c r="N72" s="119">
        <f>IFERROR('YC2015'!N74-'YC2014'!N72,"")</f>
        <v>0</v>
      </c>
      <c r="O72" s="119">
        <f>IFERROR('YC2015'!O74-'YC2014'!O72,"")</f>
        <v>1.0000000000000009E-2</v>
      </c>
      <c r="P72" s="119">
        <f>IFERROR('YC2015'!P74-'YC2014'!P72,"")</f>
        <v>0</v>
      </c>
      <c r="Q72" s="119">
        <f>IFERROR('YC2015'!Q74-'YC2014'!Q72,"")</f>
        <v>0</v>
      </c>
      <c r="R72" s="139"/>
    </row>
    <row r="73" spans="1:22" ht="50.1" customHeight="1" x14ac:dyDescent="0.25">
      <c r="A73" s="77" t="s">
        <v>168</v>
      </c>
      <c r="B73" s="142" t="s">
        <v>169</v>
      </c>
      <c r="C73" s="77" t="s">
        <v>161</v>
      </c>
      <c r="D73" s="77" t="s">
        <v>15</v>
      </c>
      <c r="E73" s="77" t="s">
        <v>16</v>
      </c>
      <c r="F73" s="119"/>
      <c r="G73" s="119"/>
      <c r="H73" s="119">
        <f>IFERROR('YC2015'!H75-'YC2014'!H73,"")</f>
        <v>0.11999999999999994</v>
      </c>
      <c r="I73" s="119">
        <f>IFERROR('YC2015'!I75-'YC2014'!I73,"")</f>
        <v>7.999999999999996E-2</v>
      </c>
      <c r="J73" s="119">
        <f>IFERROR('YC2015'!J75-'YC2014'!J73,"")</f>
        <v>6.9999999999999951E-2</v>
      </c>
      <c r="K73" s="119">
        <f>IFERROR('YC2015'!K75-'YC2014'!K73,"")</f>
        <v>4.9999999999999933E-2</v>
      </c>
      <c r="L73" s="119">
        <f>IFERROR('YC2015'!L75-'YC2014'!L73,"")</f>
        <v>2.9999999999999916E-2</v>
      </c>
      <c r="M73" s="119">
        <f>IFERROR('YC2015'!M75-'YC2014'!M73,"")</f>
        <v>2.9999999999999916E-2</v>
      </c>
      <c r="N73" s="119">
        <f>IFERROR('YC2015'!N75-'YC2014'!N73,"")</f>
        <v>2.0000000000000018E-2</v>
      </c>
      <c r="O73" s="119">
        <f>IFERROR('YC2015'!O75-'YC2014'!O73,"")</f>
        <v>3.0000000000000027E-2</v>
      </c>
      <c r="P73" s="119">
        <f>IFERROR('YC2015'!P75-'YC2014'!P73,"")</f>
        <v>4.0000000000000036E-2</v>
      </c>
      <c r="Q73" s="119">
        <f>IFERROR('YC2015'!Q75-'YC2014'!Q73,"")</f>
        <v>5.0000000000000044E-2</v>
      </c>
      <c r="R73" s="139"/>
    </row>
    <row r="74" spans="1:22" ht="50.1" customHeight="1" x14ac:dyDescent="0.25">
      <c r="A74" s="77" t="s">
        <v>170</v>
      </c>
      <c r="B74" s="142" t="s">
        <v>171</v>
      </c>
      <c r="C74" s="77" t="s">
        <v>161</v>
      </c>
      <c r="D74" s="77" t="s">
        <v>15</v>
      </c>
      <c r="E74" s="77" t="s">
        <v>16</v>
      </c>
      <c r="F74" s="119"/>
      <c r="G74" s="119"/>
      <c r="H74" s="119">
        <f>IFERROR('YC2015'!H76-'YC2014'!H74,"")</f>
        <v>-7.0000000000000062E-2</v>
      </c>
      <c r="I74" s="119">
        <f>IFERROR('YC2015'!I76-'YC2014'!I74,"")</f>
        <v>-0.14000000000000001</v>
      </c>
      <c r="J74" s="119">
        <f>IFERROR('YC2015'!J76-'YC2014'!J74,"")</f>
        <v>-0.13</v>
      </c>
      <c r="K74" s="119">
        <f>IFERROR('YC2015'!K76-'YC2014'!K74,"")</f>
        <v>-9.9999999999999978E-2</v>
      </c>
      <c r="L74" s="119">
        <f>IFERROR('YC2015'!L76-'YC2014'!L74,"")</f>
        <v>-5.0000000000000044E-2</v>
      </c>
      <c r="M74" s="119">
        <f>IFERROR('YC2015'!M76-'YC2014'!M74,"")</f>
        <v>-4.0000000000000036E-2</v>
      </c>
      <c r="N74" s="119">
        <f>IFERROR('YC2015'!N76-'YC2014'!N74,"")</f>
        <v>-5.0000000000000044E-2</v>
      </c>
      <c r="O74" s="119">
        <f>IFERROR('YC2015'!O76-'YC2014'!O74,"")</f>
        <v>-6.9999999999999951E-2</v>
      </c>
      <c r="P74" s="119">
        <f>IFERROR('YC2015'!P76-'YC2014'!P74,"")</f>
        <v>-3.0000000000000027E-2</v>
      </c>
      <c r="Q74" s="119">
        <f>IFERROR('YC2015'!Q76-'YC2014'!Q74,"")</f>
        <v>1.0000000000000009E-2</v>
      </c>
      <c r="R74" s="139"/>
    </row>
    <row r="75" spans="1:22" ht="50.1" customHeight="1" x14ac:dyDescent="0.25">
      <c r="A75" s="77" t="s">
        <v>172</v>
      </c>
      <c r="B75" s="142" t="s">
        <v>173</v>
      </c>
      <c r="C75" s="102" t="s">
        <v>161</v>
      </c>
      <c r="D75" s="102" t="s">
        <v>15</v>
      </c>
      <c r="E75" s="102" t="s">
        <v>16</v>
      </c>
      <c r="F75" s="119"/>
      <c r="G75" s="119"/>
      <c r="H75" s="119"/>
      <c r="I75" s="119"/>
      <c r="J75" s="119"/>
      <c r="K75" s="119"/>
      <c r="L75" s="119"/>
      <c r="M75" s="119"/>
      <c r="N75" s="119"/>
      <c r="O75" s="119"/>
      <c r="P75" s="119"/>
      <c r="Q75" s="119"/>
      <c r="R75" s="164" t="s">
        <v>243</v>
      </c>
    </row>
    <row r="76" spans="1:22" ht="50.1" customHeight="1" x14ac:dyDescent="0.25">
      <c r="A76" s="77" t="s">
        <v>174</v>
      </c>
      <c r="B76" s="143" t="s">
        <v>219</v>
      </c>
      <c r="C76" s="77" t="s">
        <v>161</v>
      </c>
      <c r="D76" s="77" t="s">
        <v>15</v>
      </c>
      <c r="E76" s="77" t="s">
        <v>35</v>
      </c>
      <c r="F76" s="165"/>
      <c r="G76" s="165"/>
      <c r="H76" s="165" t="str">
        <f>IFERROR('YC2015'!H78-'YC2014'!H76,"")</f>
        <v/>
      </c>
      <c r="I76" s="165" t="str">
        <f>IFERROR('YC2015'!I78-'YC2014'!I76,"")</f>
        <v/>
      </c>
      <c r="J76" s="165" t="str">
        <f>IFERROR('YC2015'!J78-'YC2014'!J76,"")</f>
        <v/>
      </c>
      <c r="K76" s="165">
        <f>IFERROR('YC2015'!K78-'YC2014'!K76,"")</f>
        <v>0</v>
      </c>
      <c r="L76" s="165">
        <f>IFERROR('YC2015'!L78-'YC2014'!L76,"")</f>
        <v>0</v>
      </c>
      <c r="M76" s="165">
        <f>IFERROR('YC2015'!M78-'YC2014'!M76,"")</f>
        <v>0</v>
      </c>
      <c r="N76" s="165">
        <f>IFERROR('YC2015'!N78-'YC2014'!N76,"")</f>
        <v>0</v>
      </c>
      <c r="O76" s="165">
        <f>IFERROR('YC2015'!O78-'YC2014'!O76,"")</f>
        <v>0</v>
      </c>
      <c r="P76" s="165">
        <f>IFERROR('YC2015'!P78-'YC2014'!P76,"")</f>
        <v>0</v>
      </c>
      <c r="Q76" s="165">
        <f>IFERROR('YC2015'!Q78-'YC2014'!Q76,"")</f>
        <v>0</v>
      </c>
      <c r="R76" s="139"/>
    </row>
    <row r="77" spans="1:22" ht="50.1" customHeight="1" x14ac:dyDescent="0.25">
      <c r="A77" s="77" t="s">
        <v>176</v>
      </c>
      <c r="B77" s="143" t="s">
        <v>177</v>
      </c>
      <c r="C77" s="77" t="s">
        <v>161</v>
      </c>
      <c r="D77" s="77" t="s">
        <v>15</v>
      </c>
      <c r="E77" s="77" t="s">
        <v>178</v>
      </c>
      <c r="F77" s="165"/>
      <c r="G77" s="165"/>
      <c r="H77" s="165">
        <f>IFERROR('YC2015'!H79-'YC2014'!H77,"")</f>
        <v>0</v>
      </c>
      <c r="I77" s="165">
        <f>IFERROR('YC2015'!I79-'YC2014'!I77,"")</f>
        <v>-1</v>
      </c>
      <c r="J77" s="165">
        <f>IFERROR('YC2015'!J79-'YC2014'!J77,"")</f>
        <v>0</v>
      </c>
      <c r="K77" s="165">
        <f>IFERROR('YC2015'!K79-'YC2014'!K77,"")</f>
        <v>-3</v>
      </c>
      <c r="L77" s="165">
        <f>IFERROR('YC2015'!L79-'YC2014'!L77,"")</f>
        <v>-1</v>
      </c>
      <c r="M77" s="165">
        <f>IFERROR('YC2015'!M79-'YC2014'!M77,"")</f>
        <v>0</v>
      </c>
      <c r="N77" s="165">
        <f>IFERROR('YC2015'!N79-'YC2014'!N77,"")</f>
        <v>-2</v>
      </c>
      <c r="O77" s="165">
        <f>IFERROR('YC2015'!O79-'YC2014'!O77,"")</f>
        <v>-1</v>
      </c>
      <c r="P77" s="165">
        <f>IFERROR('YC2015'!P79-'YC2014'!P77,"")</f>
        <v>0</v>
      </c>
      <c r="Q77" s="165">
        <f>IFERROR('YC2015'!Q79-'YC2014'!Q77,"")</f>
        <v>0</v>
      </c>
      <c r="R77" s="139"/>
    </row>
    <row r="78" spans="1:22" ht="50.1" customHeight="1" x14ac:dyDescent="0.25">
      <c r="A78" s="77" t="s">
        <v>179</v>
      </c>
      <c r="B78" s="143" t="s">
        <v>180</v>
      </c>
      <c r="C78" s="77" t="s">
        <v>161</v>
      </c>
      <c r="D78" s="77" t="s">
        <v>81</v>
      </c>
      <c r="E78" s="77" t="s">
        <v>35</v>
      </c>
      <c r="F78" s="106"/>
      <c r="G78" s="106"/>
      <c r="H78" s="106"/>
      <c r="I78" s="106"/>
      <c r="J78" s="106"/>
      <c r="K78" s="106"/>
      <c r="L78" s="106"/>
      <c r="M78" s="106"/>
      <c r="N78" s="106"/>
      <c r="O78" s="106"/>
      <c r="P78" s="106"/>
      <c r="Q78" s="119" t="str">
        <f>IFERROR('YC2015'!Q80-'YC2014'!Q78,"")</f>
        <v/>
      </c>
      <c r="R78" s="139"/>
    </row>
    <row r="79" spans="1:22" ht="50.1" customHeight="1" x14ac:dyDescent="0.25">
      <c r="A79" s="77" t="s">
        <v>181</v>
      </c>
      <c r="B79" s="143" t="s">
        <v>182</v>
      </c>
      <c r="C79" s="77" t="s">
        <v>161</v>
      </c>
      <c r="D79" s="77" t="s">
        <v>81</v>
      </c>
      <c r="E79" s="77" t="s">
        <v>35</v>
      </c>
      <c r="F79" s="106"/>
      <c r="G79" s="106"/>
      <c r="H79" s="106"/>
      <c r="I79" s="106"/>
      <c r="J79" s="106"/>
      <c r="K79" s="106"/>
      <c r="L79" s="106"/>
      <c r="M79" s="106"/>
      <c r="N79" s="106"/>
      <c r="O79" s="106"/>
      <c r="P79" s="106"/>
      <c r="Q79" s="119">
        <f>IFERROR('YC2015'!Q81-'YC2014'!Q79,"")</f>
        <v>1</v>
      </c>
      <c r="R79" s="139"/>
    </row>
    <row r="80" spans="1:22" ht="50.1" customHeight="1" x14ac:dyDescent="0.25">
      <c r="A80" s="77" t="s">
        <v>183</v>
      </c>
      <c r="B80" s="143" t="s">
        <v>220</v>
      </c>
      <c r="C80" s="118" t="s">
        <v>161</v>
      </c>
      <c r="D80" s="118" t="s">
        <v>15</v>
      </c>
      <c r="E80" s="118" t="s">
        <v>35</v>
      </c>
      <c r="F80" s="119">
        <f>IFERROR('YC2015'!F82-'YC2014'!F80,"")</f>
        <v>3</v>
      </c>
      <c r="G80" s="119">
        <f>IFERROR('YC2015'!G82-'YC2014'!G80,"")</f>
        <v>3</v>
      </c>
      <c r="H80" s="119">
        <f>IFERROR('YC2015'!H82-'YC2014'!H80,"")</f>
        <v>3</v>
      </c>
      <c r="I80" s="119">
        <f>IFERROR('YC2015'!I82-'YC2014'!I80,"")</f>
        <v>3</v>
      </c>
      <c r="J80" s="119">
        <f>IFERROR('YC2015'!J82-'YC2014'!J80,"")</f>
        <v>3</v>
      </c>
      <c r="K80" s="119">
        <f>IFERROR('YC2015'!K82-'YC2014'!K80,"")</f>
        <v>3</v>
      </c>
      <c r="L80" s="119">
        <f>IFERROR('YC2015'!L82-'YC2014'!L80,"")</f>
        <v>3</v>
      </c>
      <c r="M80" s="119">
        <f>IFERROR('YC2015'!M82-'YC2014'!M80,"")</f>
        <v>3</v>
      </c>
      <c r="N80" s="119">
        <f>IFERROR('YC2015'!N82-'YC2014'!N80,"")</f>
        <v>3</v>
      </c>
      <c r="O80" s="119">
        <f>IFERROR('YC2015'!O82-'YC2014'!O80,"")</f>
        <v>3</v>
      </c>
      <c r="P80" s="119">
        <f>IFERROR('YC2015'!P82-'YC2014'!P80,"")</f>
        <v>3</v>
      </c>
      <c r="Q80" s="119">
        <f>IFERROR('YC2015'!Q82-'YC2014'!Q80,"")</f>
        <v>3</v>
      </c>
      <c r="R80" s="160" t="s">
        <v>243</v>
      </c>
    </row>
    <row r="81" spans="1:22" ht="50.1" customHeight="1" x14ac:dyDescent="0.25">
      <c r="A81" s="77" t="s">
        <v>185</v>
      </c>
      <c r="B81" s="143" t="s">
        <v>186</v>
      </c>
      <c r="C81" s="118" t="s">
        <v>65</v>
      </c>
      <c r="D81" s="118" t="s">
        <v>15</v>
      </c>
      <c r="E81" s="118" t="s">
        <v>16</v>
      </c>
      <c r="F81" s="119">
        <f>IFERROR('YC2015'!F83-'YC2014'!F81,"")</f>
        <v>0.53424657534246578</v>
      </c>
      <c r="G81" s="119">
        <f>IFERROR('YC2015'!G83-'YC2014'!G81,"")</f>
        <v>-5.8348227584152479E-2</v>
      </c>
      <c r="H81" s="119">
        <f>IFERROR('YC2015'!H83-'YC2014'!H81,"")</f>
        <v>5.1094728427410474E-2</v>
      </c>
      <c r="I81" s="119">
        <f>IFERROR('YC2015'!I83-'YC2014'!I81,"")</f>
        <v>4.0000000000000036E-3</v>
      </c>
      <c r="J81" s="119">
        <f>IFERROR('YC2015'!J83-'YC2014'!J81,"")</f>
        <v>-0.12869168212298476</v>
      </c>
      <c r="K81" s="119">
        <f>IFERROR('YC2015'!K83-'YC2014'!K81,"")</f>
        <v>-4.4653495094331697E-3</v>
      </c>
      <c r="L81" s="119">
        <f>IFERROR('YC2015'!L83-'YC2014'!L81,"")</f>
        <v>-1.2459041972226581E-2</v>
      </c>
      <c r="M81" s="119">
        <f>IFERROR('YC2015'!M83-'YC2014'!M81,"")</f>
        <v>-5.8758314855875793E-2</v>
      </c>
      <c r="N81" s="119">
        <f>IFERROR('YC2015'!N83-'YC2014'!N81,"")</f>
        <v>5.7998582671291654E-2</v>
      </c>
      <c r="O81" s="119">
        <f>IFERROR('YC2015'!O83-'YC2014'!O81,"")</f>
        <v>0.33628643803073854</v>
      </c>
      <c r="P81" s="119">
        <f>IFERROR('YC2015'!P83-'YC2014'!P81,"")</f>
        <v>0.2267787691603752</v>
      </c>
      <c r="Q81" s="119">
        <f>IFERROR('YC2015'!Q83-'YC2014'!Q81,"")</f>
        <v>7.3139158576052132E-3</v>
      </c>
      <c r="R81" s="139"/>
    </row>
    <row r="82" spans="1:22" ht="50.1" customHeight="1" x14ac:dyDescent="0.25">
      <c r="A82" s="77" t="s">
        <v>187</v>
      </c>
      <c r="B82" s="143" t="s">
        <v>188</v>
      </c>
      <c r="C82" s="118" t="s">
        <v>65</v>
      </c>
      <c r="D82" s="118" t="s">
        <v>15</v>
      </c>
      <c r="E82" s="118" t="s">
        <v>16</v>
      </c>
      <c r="F82" s="119">
        <f>IFERROR('YC2015'!F84-'YC2014'!F82,"")</f>
        <v>0.20983606557377049</v>
      </c>
      <c r="G82" s="119">
        <f>IFERROR('YC2015'!G84-'YC2014'!G82,"")</f>
        <v>-3.4307359307359314E-2</v>
      </c>
      <c r="H82" s="119">
        <f>IFERROR('YC2015'!H84-'YC2014'!H82,"")</f>
        <v>-1.5128458498023717E-2</v>
      </c>
      <c r="I82" s="119">
        <f>IFERROR('YC2015'!I84-'YC2014'!I82,"")</f>
        <v>5.1999999999999991E-2</v>
      </c>
      <c r="J82" s="119">
        <f>IFERROR('YC2015'!J84-'YC2014'!J82,"")</f>
        <v>4.742473962048796E-2</v>
      </c>
      <c r="K82" s="119">
        <f>IFERROR('YC2015'!K84-'YC2014'!K82,"")</f>
        <v>4.535800499373191E-2</v>
      </c>
      <c r="L82" s="119">
        <f>IFERROR('YC2015'!L84-'YC2014'!L82,"")</f>
        <v>-1.7842097051022021E-2</v>
      </c>
      <c r="M82" s="119">
        <f>IFERROR('YC2015'!M84-'YC2014'!M82,"")</f>
        <v>2.1064301552106424E-2</v>
      </c>
      <c r="N82" s="119">
        <f>IFERROR('YC2015'!N84-'YC2014'!N82,"")</f>
        <v>1.4993845809555789E-2</v>
      </c>
      <c r="O82" s="119">
        <f>IFERROR('YC2015'!O84-'YC2014'!O82,"")</f>
        <v>1.5092642561611802E-2</v>
      </c>
      <c r="P82" s="119">
        <f>IFERROR('YC2015'!P84-'YC2014'!P82,"")</f>
        <v>1.9660937132093242E-2</v>
      </c>
      <c r="Q82" s="119">
        <f>IFERROR('YC2015'!Q84-'YC2014'!Q82,"")</f>
        <v>0.12377610693400165</v>
      </c>
      <c r="R82" s="139"/>
    </row>
    <row r="83" spans="1:22" ht="50.1" customHeight="1" x14ac:dyDescent="0.25">
      <c r="A83" s="77" t="s">
        <v>189</v>
      </c>
      <c r="B83" s="143" t="s">
        <v>190</v>
      </c>
      <c r="C83" s="118" t="s">
        <v>65</v>
      </c>
      <c r="D83" s="118" t="s">
        <v>15</v>
      </c>
      <c r="E83" s="118" t="s">
        <v>191</v>
      </c>
      <c r="F83" s="169">
        <f>IFERROR('YC2015'!F85-'YC2014'!F83,"")</f>
        <v>-22.764358288769998</v>
      </c>
      <c r="G83" s="169">
        <f>IFERROR('YC2015'!G85-'YC2014'!G83,"")</f>
        <v>-26.702612781954869</v>
      </c>
      <c r="H83" s="169">
        <f>IFERROR('YC2015'!H85-'YC2014'!H83,"")</f>
        <v>-14.886561771561745</v>
      </c>
      <c r="I83" s="170">
        <f>IFERROR('YC2015'!I85-'YC2014'!I83,"")</f>
        <v>-4.579790356394156</v>
      </c>
      <c r="J83" s="170">
        <f>IFERROR('YC2015'!J85-'YC2014'!J83,"")</f>
        <v>-13.162904411764686</v>
      </c>
      <c r="K83" s="170">
        <f>IFERROR('YC2015'!K85-'YC2014'!K83,"")</f>
        <v>-16.910368627450964</v>
      </c>
      <c r="L83" s="170">
        <f>IFERROR('YC2015'!L85-'YC2014'!L83,"")</f>
        <v>-6.3065306122449698</v>
      </c>
      <c r="M83" s="170">
        <f>IFERROR('YC2015'!M85-'YC2014'!M83,"")</f>
        <v>-3.7861184210526488</v>
      </c>
      <c r="N83" s="170">
        <f>IFERROR('YC2015'!N85-'YC2014'!N83,"")</f>
        <v>-12.539784283513157</v>
      </c>
      <c r="O83" s="170">
        <f>IFERROR('YC2015'!O85-'YC2014'!O83,"")</f>
        <v>0.6639555972482043</v>
      </c>
      <c r="P83" s="170">
        <f>IFERROR('YC2015'!P85-'YC2014'!P83,"")</f>
        <v>-6.9008692185008726</v>
      </c>
      <c r="Q83" s="170">
        <f>IFERROR('YC2015'!Q85-'YC2014'!Q83,"")</f>
        <v>1.4141381766381187</v>
      </c>
      <c r="R83" s="139"/>
    </row>
    <row r="84" spans="1:22" ht="50.1" customHeight="1" x14ac:dyDescent="0.25">
      <c r="A84" s="77" t="s">
        <v>192</v>
      </c>
      <c r="B84" s="143" t="s">
        <v>193</v>
      </c>
      <c r="C84" s="118" t="s">
        <v>65</v>
      </c>
      <c r="D84" s="118" t="s">
        <v>15</v>
      </c>
      <c r="E84" s="118" t="s">
        <v>191</v>
      </c>
      <c r="F84" s="169">
        <f>IFERROR('YC2015'!F86-'YC2014'!F84,"")</f>
        <v>-7.0614285714285501</v>
      </c>
      <c r="G84" s="169">
        <f>IFERROR('YC2015'!G86-'YC2014'!G84,"")</f>
        <v>-3.2473333333333017</v>
      </c>
      <c r="H84" s="169">
        <f>IFERROR('YC2015'!H86-'YC2014'!H84,"")</f>
        <v>-21.646962365591392</v>
      </c>
      <c r="I84" s="170">
        <f>IFERROR('YC2015'!I86-'YC2014'!I84,"")</f>
        <v>-9.2951219512144689E-2</v>
      </c>
      <c r="J84" s="170">
        <f>IFERROR('YC2015'!J86-'YC2014'!J84,"")</f>
        <v>8.2272435897435869</v>
      </c>
      <c r="K84" s="170">
        <f>IFERROR('YC2015'!K86-'YC2014'!K84,"")</f>
        <v>-20.381220657276998</v>
      </c>
      <c r="L84" s="170">
        <f>IFERROR('YC2015'!L86-'YC2014'!L84,"")</f>
        <v>-15.409134615384602</v>
      </c>
      <c r="M84" s="170">
        <f>IFERROR('YC2015'!M86-'YC2014'!M84,"")</f>
        <v>-9.7728072692491423</v>
      </c>
      <c r="N84" s="170">
        <f>IFERROR('YC2015'!N86-'YC2014'!N84,"")</f>
        <v>-13.524583333333318</v>
      </c>
      <c r="O84" s="170">
        <f>IFERROR('YC2015'!O86-'YC2014'!O84,"")</f>
        <v>-8.2343111111111114</v>
      </c>
      <c r="P84" s="170">
        <f>IFERROR('YC2015'!P86-'YC2014'!P84,"")</f>
        <v>-4.165634920634929</v>
      </c>
      <c r="Q84" s="170">
        <f>IFERROR('YC2015'!Q86-'YC2014'!Q84,"")</f>
        <v>0.31909214092134164</v>
      </c>
      <c r="R84" s="139"/>
    </row>
    <row r="85" spans="1:22" ht="50.1" customHeight="1" x14ac:dyDescent="0.25">
      <c r="A85" s="77" t="s">
        <v>194</v>
      </c>
      <c r="B85" s="143" t="s">
        <v>221</v>
      </c>
      <c r="C85" s="75" t="s">
        <v>161</v>
      </c>
      <c r="D85" s="77" t="s">
        <v>196</v>
      </c>
      <c r="E85" s="77" t="s">
        <v>35</v>
      </c>
      <c r="F85" s="119" t="str">
        <f>IFERROR('YC2015'!F87-'YC2014'!F85,"")</f>
        <v/>
      </c>
      <c r="G85" s="119" t="str">
        <f>IFERROR('YC2015'!G87-'YC2014'!G85,"")</f>
        <v/>
      </c>
      <c r="H85" s="119" t="str">
        <f>IFERROR('YC2015'!H87-'YC2014'!H85,"")</f>
        <v/>
      </c>
      <c r="I85" s="119" t="str">
        <f>IFERROR('YC2015'!I87-'YC2014'!I85,"")</f>
        <v/>
      </c>
      <c r="J85" s="119" t="str">
        <f>IFERROR('YC2015'!J87-'YC2014'!J85,"")</f>
        <v/>
      </c>
      <c r="K85" s="165">
        <f>IFERROR('YC2015'!K87-'YC2014'!K85,"")</f>
        <v>3</v>
      </c>
      <c r="L85" s="119" t="str">
        <f>IFERROR('YC2015'!L87-'YC2014'!L85,"")</f>
        <v/>
      </c>
      <c r="M85" s="119" t="str">
        <f>IFERROR('YC2015'!M87-'YC2014'!M85,"")</f>
        <v/>
      </c>
      <c r="N85" s="119" t="str">
        <f>IFERROR('YC2015'!N87-'YC2014'!N85,"")</f>
        <v/>
      </c>
      <c r="O85" s="119" t="str">
        <f>IFERROR('YC2015'!O87-'YC2014'!O85,"")</f>
        <v/>
      </c>
      <c r="P85" s="119" t="str">
        <f>IFERROR('YC2015'!P87-'YC2014'!P85,"")</f>
        <v/>
      </c>
      <c r="Q85" s="119">
        <f>IFERROR('YC2015'!Q87-'YC2014'!Q85,"")</f>
        <v>3</v>
      </c>
      <c r="R85" s="160" t="s">
        <v>243</v>
      </c>
    </row>
    <row r="86" spans="1:22" ht="50.1" customHeight="1" x14ac:dyDescent="0.25">
      <c r="A86" s="77" t="s">
        <v>197</v>
      </c>
      <c r="B86" s="142" t="s">
        <v>222</v>
      </c>
      <c r="C86" s="102" t="s">
        <v>161</v>
      </c>
      <c r="D86" s="102" t="s">
        <v>199</v>
      </c>
      <c r="E86" s="102"/>
      <c r="F86" s="119" t="str">
        <f>IFERROR('YC2015'!F88-'YC2014'!F86,"")</f>
        <v/>
      </c>
      <c r="G86" s="119" t="str">
        <f>IFERROR('YC2015'!G88-'YC2014'!G86,"")</f>
        <v/>
      </c>
      <c r="H86" s="119" t="str">
        <f>IFERROR('YC2015'!H88-'YC2014'!H86,"")</f>
        <v/>
      </c>
      <c r="I86" s="119" t="str">
        <f>IFERROR('YC2015'!I88-'YC2014'!I86,"")</f>
        <v/>
      </c>
      <c r="J86" s="119" t="str">
        <f>IFERROR('YC2015'!J88-'YC2014'!J86,"")</f>
        <v/>
      </c>
      <c r="K86" s="119" t="str">
        <f>IFERROR('YC2015'!K88-'YC2014'!K86,"")</f>
        <v/>
      </c>
      <c r="L86" s="119" t="str">
        <f>IFERROR('YC2015'!L88-'YC2014'!L86,"")</f>
        <v/>
      </c>
      <c r="M86" s="119" t="str">
        <f>IFERROR('YC2015'!M88-'YC2014'!M86,"")</f>
        <v/>
      </c>
      <c r="N86" s="119" t="str">
        <f>IFERROR('YC2015'!N88-'YC2014'!N86,"")</f>
        <v/>
      </c>
      <c r="O86" s="119" t="str">
        <f>IFERROR('YC2015'!O88-'YC2014'!O86,"")</f>
        <v/>
      </c>
      <c r="P86" s="119" t="str">
        <f>IFERROR('YC2015'!P88-'YC2014'!P86,"")</f>
        <v/>
      </c>
      <c r="Q86" s="119">
        <f>IFERROR('YC2015'!Q88-'YC2014'!Q86,"")</f>
        <v>3</v>
      </c>
      <c r="R86" s="160" t="s">
        <v>243</v>
      </c>
    </row>
    <row r="87" spans="1:22" ht="50.1" customHeight="1" x14ac:dyDescent="0.25">
      <c r="A87" s="77" t="s">
        <v>200</v>
      </c>
      <c r="B87" s="154" t="s">
        <v>201</v>
      </c>
      <c r="C87" s="100" t="s">
        <v>161</v>
      </c>
      <c r="D87" s="100" t="s">
        <v>81</v>
      </c>
      <c r="E87" s="100"/>
      <c r="F87" s="106"/>
      <c r="G87" s="106"/>
      <c r="H87" s="106"/>
      <c r="I87" s="106"/>
      <c r="J87" s="106"/>
      <c r="K87" s="106"/>
      <c r="L87" s="106"/>
      <c r="M87" s="106"/>
      <c r="N87" s="106"/>
      <c r="O87" s="106"/>
      <c r="P87" s="106"/>
      <c r="Q87" s="119">
        <f>IFERROR('YC2015'!Q89-'YC2014'!Q87,"")</f>
        <v>3</v>
      </c>
      <c r="R87" s="160" t="s">
        <v>243</v>
      </c>
    </row>
    <row r="88" spans="1:22" s="74" customFormat="1" ht="50.1" customHeight="1" x14ac:dyDescent="0.25">
      <c r="A88" s="178" t="s">
        <v>202</v>
      </c>
      <c r="B88" s="179" t="s">
        <v>203</v>
      </c>
      <c r="C88" s="135"/>
      <c r="D88" s="135"/>
      <c r="E88" s="135"/>
      <c r="F88" s="148"/>
      <c r="G88" s="148"/>
      <c r="H88" s="148"/>
      <c r="I88" s="148"/>
      <c r="J88" s="148"/>
      <c r="K88" s="148"/>
      <c r="L88" s="148"/>
      <c r="M88" s="148"/>
      <c r="N88" s="148"/>
      <c r="O88" s="148"/>
      <c r="P88" s="148"/>
      <c r="Q88" s="148"/>
      <c r="R88" s="149"/>
      <c r="S88" s="127"/>
      <c r="T88" s="127"/>
      <c r="U88" s="127"/>
      <c r="V88" s="127"/>
    </row>
    <row r="89" spans="1:22" ht="50.1" customHeight="1" x14ac:dyDescent="0.25">
      <c r="A89" s="77" t="s">
        <v>204</v>
      </c>
      <c r="B89" s="171" t="s">
        <v>205</v>
      </c>
      <c r="C89" s="91" t="s">
        <v>65</v>
      </c>
      <c r="D89" s="91" t="s">
        <v>15</v>
      </c>
      <c r="E89" s="91" t="s">
        <v>16</v>
      </c>
      <c r="F89" s="151"/>
      <c r="G89" s="151"/>
      <c r="H89" s="151"/>
      <c r="I89" s="151"/>
      <c r="J89" s="151"/>
      <c r="K89" s="151"/>
      <c r="L89" s="151"/>
      <c r="M89" s="151"/>
      <c r="N89" s="151"/>
      <c r="O89" s="151"/>
      <c r="P89" s="151"/>
      <c r="Q89" s="151"/>
      <c r="R89" s="160" t="s">
        <v>243</v>
      </c>
    </row>
    <row r="90" spans="1:22" ht="50.1" customHeight="1" x14ac:dyDescent="0.25">
      <c r="A90" s="77" t="s">
        <v>206</v>
      </c>
      <c r="B90" s="142" t="s">
        <v>207</v>
      </c>
      <c r="C90" s="77" t="s">
        <v>65</v>
      </c>
      <c r="D90" s="77" t="s">
        <v>15</v>
      </c>
      <c r="E90" s="77" t="s">
        <v>16</v>
      </c>
      <c r="F90" s="151"/>
      <c r="G90" s="151"/>
      <c r="H90" s="151"/>
      <c r="I90" s="151"/>
      <c r="J90" s="151"/>
      <c r="K90" s="151"/>
      <c r="L90" s="151"/>
      <c r="M90" s="151"/>
      <c r="N90" s="151"/>
      <c r="O90" s="151"/>
      <c r="P90" s="151"/>
      <c r="Q90" s="151"/>
      <c r="R90" s="160" t="s">
        <v>243</v>
      </c>
    </row>
    <row r="91" spans="1:22" ht="50.1" customHeight="1" x14ac:dyDescent="0.25">
      <c r="A91" s="77" t="s">
        <v>208</v>
      </c>
      <c r="B91" s="142" t="s">
        <v>223</v>
      </c>
      <c r="C91" s="118" t="s">
        <v>65</v>
      </c>
      <c r="D91" s="122" t="s">
        <v>15</v>
      </c>
      <c r="E91" s="122" t="s">
        <v>16</v>
      </c>
      <c r="F91" s="151"/>
      <c r="G91" s="151"/>
      <c r="H91" s="151"/>
      <c r="I91" s="151"/>
      <c r="J91" s="151"/>
      <c r="K91" s="151"/>
      <c r="L91" s="151"/>
      <c r="M91" s="151"/>
      <c r="N91" s="151"/>
      <c r="O91" s="151"/>
      <c r="P91" s="151"/>
      <c r="Q91" s="151"/>
      <c r="R91" s="160" t="s">
        <v>243</v>
      </c>
    </row>
    <row r="92" spans="1:22" ht="50.1" customHeight="1" x14ac:dyDescent="0.25">
      <c r="A92" s="77" t="s">
        <v>210</v>
      </c>
      <c r="B92" s="142" t="s">
        <v>211</v>
      </c>
      <c r="C92" s="118" t="s">
        <v>65</v>
      </c>
      <c r="D92" s="122" t="s">
        <v>81</v>
      </c>
      <c r="E92" s="122" t="s">
        <v>16</v>
      </c>
      <c r="F92" s="124"/>
      <c r="G92" s="124"/>
      <c r="H92" s="124"/>
      <c r="I92" s="124"/>
      <c r="J92" s="124"/>
      <c r="K92" s="124"/>
      <c r="L92" s="124"/>
      <c r="M92" s="124"/>
      <c r="N92" s="124"/>
      <c r="O92" s="124"/>
      <c r="P92" s="117"/>
      <c r="Q92" s="151" t="str">
        <f>IFERROR('YC2015'!Q94-'YC2014'!Q92,"")</f>
        <v/>
      </c>
      <c r="R92" s="164" t="s">
        <v>243</v>
      </c>
    </row>
    <row r="93" spans="1:22" x14ac:dyDescent="0.25">
      <c r="A93" s="185"/>
      <c r="B93" s="186"/>
    </row>
    <row r="94" spans="1:22" x14ac:dyDescent="0.25">
      <c r="A94" s="185"/>
      <c r="B94" s="186"/>
    </row>
  </sheetData>
  <mergeCells count="4">
    <mergeCell ref="F1:H1"/>
    <mergeCell ref="I1:K1"/>
    <mergeCell ref="L1:N1"/>
    <mergeCell ref="O1:Q1"/>
  </mergeCells>
  <conditionalFormatting sqref="E14:E15 E29">
    <cfRule type="cellIs" dxfId="269" priority="83" operator="between">
      <formula>1.5</formula>
      <formula>2.4</formula>
    </cfRule>
  </conditionalFormatting>
  <conditionalFormatting sqref="C3:E8 C9:D9 C10:C11 E11">
    <cfRule type="cellIs" dxfId="268" priority="162" operator="between">
      <formula>1.5</formula>
      <formula>2.4</formula>
    </cfRule>
  </conditionalFormatting>
  <conditionalFormatting sqref="E23">
    <cfRule type="cellIs" dxfId="267" priority="151" operator="between">
      <formula>1.5</formula>
      <formula>2.4</formula>
    </cfRule>
  </conditionalFormatting>
  <conditionalFormatting sqref="E23">
    <cfRule type="iconSet" priority="152">
      <iconSet iconSet="4TrafficLights">
        <cfvo type="percent" val="0"/>
        <cfvo type="percent" val="25"/>
        <cfvo type="percent" val="50"/>
        <cfvo type="percent" val="75"/>
      </iconSet>
    </cfRule>
    <cfRule type="colorScale" priority="153">
      <colorScale>
        <cfvo type="min"/>
        <cfvo type="percentile" val="50"/>
        <cfvo type="max"/>
        <color rgb="FFF8696B"/>
        <color rgb="FFFFEB84"/>
        <color rgb="FF63BE7B"/>
      </colorScale>
    </cfRule>
    <cfRule type="cellIs" dxfId="266" priority="154" operator="between">
      <formula>2.5</formula>
      <formula>3</formula>
    </cfRule>
    <cfRule type="cellIs" dxfId="265" priority="155" operator="between">
      <formula>1.5</formula>
      <formula>2.4</formula>
    </cfRule>
    <cfRule type="cellIs" dxfId="264" priority="156" operator="between">
      <formula>1</formula>
      <formula>1.4</formula>
    </cfRule>
    <cfRule type="cellIs" dxfId="263" priority="157" operator="between">
      <formula>2.5</formula>
      <formula>3</formula>
    </cfRule>
    <cfRule type="cellIs" dxfId="262" priority="158" operator="between">
      <formula>2.5</formula>
      <formula>3</formula>
    </cfRule>
    <cfRule type="cellIs" dxfId="261" priority="159" operator="between">
      <formula>1</formula>
      <formula>1.4</formula>
    </cfRule>
  </conditionalFormatting>
  <conditionalFormatting sqref="E23">
    <cfRule type="colorScale" priority="160">
      <colorScale>
        <cfvo type="min"/>
        <cfvo type="percentile" val="50"/>
        <cfvo type="max"/>
        <color rgb="FFF8696B"/>
        <color rgb="FFFFEB84"/>
        <color rgb="FF63BE7B"/>
      </colorScale>
    </cfRule>
  </conditionalFormatting>
  <conditionalFormatting sqref="E23">
    <cfRule type="iconSet" priority="161">
      <iconSet iconSet="4RedToBlack">
        <cfvo type="percent" val="0"/>
        <cfvo type="percent" val="25"/>
        <cfvo type="percent" val="50"/>
        <cfvo type="percent" val="75"/>
      </iconSet>
    </cfRule>
  </conditionalFormatting>
  <conditionalFormatting sqref="E16">
    <cfRule type="cellIs" dxfId="260" priority="140" operator="between">
      <formula>1.5</formula>
      <formula>2.4</formula>
    </cfRule>
  </conditionalFormatting>
  <conditionalFormatting sqref="E16">
    <cfRule type="iconSet" priority="141">
      <iconSet iconSet="4TrafficLights">
        <cfvo type="percent" val="0"/>
        <cfvo type="percent" val="25"/>
        <cfvo type="percent" val="50"/>
        <cfvo type="percent" val="75"/>
      </iconSet>
    </cfRule>
    <cfRule type="colorScale" priority="142">
      <colorScale>
        <cfvo type="min"/>
        <cfvo type="percentile" val="50"/>
        <cfvo type="max"/>
        <color rgb="FFF8696B"/>
        <color rgb="FFFFEB84"/>
        <color rgb="FF63BE7B"/>
      </colorScale>
    </cfRule>
    <cfRule type="cellIs" dxfId="259" priority="143" operator="between">
      <formula>2.5</formula>
      <formula>3</formula>
    </cfRule>
    <cfRule type="cellIs" dxfId="258" priority="144" operator="between">
      <formula>1.5</formula>
      <formula>2.4</formula>
    </cfRule>
    <cfRule type="cellIs" dxfId="257" priority="145" operator="between">
      <formula>1</formula>
      <formula>1.4</formula>
    </cfRule>
    <cfRule type="cellIs" dxfId="256" priority="146" operator="between">
      <formula>2.5</formula>
      <formula>3</formula>
    </cfRule>
    <cfRule type="cellIs" dxfId="255" priority="147" operator="between">
      <formula>2.5</formula>
      <formula>3</formula>
    </cfRule>
    <cfRule type="cellIs" dxfId="254" priority="148" operator="between">
      <formula>1</formula>
      <formula>1.4</formula>
    </cfRule>
  </conditionalFormatting>
  <conditionalFormatting sqref="E16">
    <cfRule type="colorScale" priority="149">
      <colorScale>
        <cfvo type="min"/>
        <cfvo type="percentile" val="50"/>
        <cfvo type="max"/>
        <color rgb="FFF8696B"/>
        <color rgb="FFFFEB84"/>
        <color rgb="FF63BE7B"/>
      </colorScale>
    </cfRule>
  </conditionalFormatting>
  <conditionalFormatting sqref="E16">
    <cfRule type="iconSet" priority="150">
      <iconSet iconSet="4RedToBlack">
        <cfvo type="percent" val="0"/>
        <cfvo type="percent" val="25"/>
        <cfvo type="percent" val="50"/>
        <cfvo type="percent" val="75"/>
      </iconSet>
    </cfRule>
  </conditionalFormatting>
  <conditionalFormatting sqref="E48">
    <cfRule type="cellIs" dxfId="253" priority="139" operator="between">
      <formula>1.5</formula>
      <formula>2.4</formula>
    </cfRule>
  </conditionalFormatting>
  <conditionalFormatting sqref="E57:E58">
    <cfRule type="cellIs" dxfId="252" priority="128" operator="between">
      <formula>1.5</formula>
      <formula>2.4</formula>
    </cfRule>
  </conditionalFormatting>
  <conditionalFormatting sqref="E57:E58">
    <cfRule type="iconSet" priority="129">
      <iconSet iconSet="4TrafficLights">
        <cfvo type="percent" val="0"/>
        <cfvo type="percent" val="25"/>
        <cfvo type="percent" val="50"/>
        <cfvo type="percent" val="75"/>
      </iconSet>
    </cfRule>
    <cfRule type="colorScale" priority="130">
      <colorScale>
        <cfvo type="min"/>
        <cfvo type="percentile" val="50"/>
        <cfvo type="max"/>
        <color rgb="FFF8696B"/>
        <color rgb="FFFFEB84"/>
        <color rgb="FF63BE7B"/>
      </colorScale>
    </cfRule>
    <cfRule type="cellIs" dxfId="251" priority="131" operator="between">
      <formula>2.5</formula>
      <formula>3</formula>
    </cfRule>
    <cfRule type="cellIs" dxfId="250" priority="132" operator="between">
      <formula>1.5</formula>
      <formula>2.4</formula>
    </cfRule>
    <cfRule type="cellIs" dxfId="249" priority="133" operator="between">
      <formula>1</formula>
      <formula>1.4</formula>
    </cfRule>
    <cfRule type="cellIs" dxfId="248" priority="134" operator="between">
      <formula>2.5</formula>
      <formula>3</formula>
    </cfRule>
    <cfRule type="cellIs" dxfId="247" priority="135" operator="between">
      <formula>2.5</formula>
      <formula>3</formula>
    </cfRule>
    <cfRule type="cellIs" dxfId="246" priority="136" operator="between">
      <formula>1</formula>
      <formula>1.4</formula>
    </cfRule>
  </conditionalFormatting>
  <conditionalFormatting sqref="E57:E58">
    <cfRule type="colorScale" priority="137">
      <colorScale>
        <cfvo type="min"/>
        <cfvo type="percentile" val="50"/>
        <cfvo type="max"/>
        <color rgb="FFF8696B"/>
        <color rgb="FFFFEB84"/>
        <color rgb="FF63BE7B"/>
      </colorScale>
    </cfRule>
  </conditionalFormatting>
  <conditionalFormatting sqref="E57:E58">
    <cfRule type="iconSet" priority="138">
      <iconSet iconSet="4RedToBlack">
        <cfvo type="percent" val="0"/>
        <cfvo type="percent" val="25"/>
        <cfvo type="percent" val="50"/>
        <cfvo type="percent" val="75"/>
      </iconSet>
    </cfRule>
  </conditionalFormatting>
  <conditionalFormatting sqref="E64:E67">
    <cfRule type="cellIs" dxfId="245" priority="127" operator="between">
      <formula>1.5</formula>
      <formula>2.4</formula>
    </cfRule>
  </conditionalFormatting>
  <conditionalFormatting sqref="E71:E75">
    <cfRule type="cellIs" dxfId="244" priority="116" operator="between">
      <formula>1.5</formula>
      <formula>2.4</formula>
    </cfRule>
  </conditionalFormatting>
  <conditionalFormatting sqref="E71:E75">
    <cfRule type="iconSet" priority="117">
      <iconSet iconSet="4TrafficLights">
        <cfvo type="percent" val="0"/>
        <cfvo type="percent" val="25"/>
        <cfvo type="percent" val="50"/>
        <cfvo type="percent" val="75"/>
      </iconSet>
    </cfRule>
    <cfRule type="colorScale" priority="118">
      <colorScale>
        <cfvo type="min"/>
        <cfvo type="percentile" val="50"/>
        <cfvo type="max"/>
        <color rgb="FFF8696B"/>
        <color rgb="FFFFEB84"/>
        <color rgb="FF63BE7B"/>
      </colorScale>
    </cfRule>
    <cfRule type="cellIs" dxfId="243" priority="119" operator="between">
      <formula>2.5</formula>
      <formula>3</formula>
    </cfRule>
    <cfRule type="cellIs" dxfId="242" priority="120" operator="between">
      <formula>1.5</formula>
      <formula>2.4</formula>
    </cfRule>
    <cfRule type="cellIs" dxfId="241" priority="121" operator="between">
      <formula>1</formula>
      <formula>1.4</formula>
    </cfRule>
    <cfRule type="cellIs" dxfId="240" priority="122" operator="between">
      <formula>2.5</formula>
      <formula>3</formula>
    </cfRule>
    <cfRule type="cellIs" dxfId="239" priority="123" operator="between">
      <formula>2.5</formula>
      <formula>3</formula>
    </cfRule>
    <cfRule type="cellIs" dxfId="238" priority="124" operator="between">
      <formula>1</formula>
      <formula>1.4</formula>
    </cfRule>
  </conditionalFormatting>
  <conditionalFormatting sqref="E71:E75">
    <cfRule type="colorScale" priority="125">
      <colorScale>
        <cfvo type="min"/>
        <cfvo type="percentile" val="50"/>
        <cfvo type="max"/>
        <color rgb="FFF8696B"/>
        <color rgb="FFFFEB84"/>
        <color rgb="FF63BE7B"/>
      </colorScale>
    </cfRule>
  </conditionalFormatting>
  <conditionalFormatting sqref="E71:E75">
    <cfRule type="iconSet" priority="126">
      <iconSet iconSet="4RedToBlack">
        <cfvo type="percent" val="0"/>
        <cfvo type="percent" val="25"/>
        <cfvo type="percent" val="50"/>
        <cfvo type="percent" val="75"/>
      </iconSet>
    </cfRule>
  </conditionalFormatting>
  <conditionalFormatting sqref="E89">
    <cfRule type="cellIs" dxfId="237" priority="105" operator="between">
      <formula>1.5</formula>
      <formula>2.4</formula>
    </cfRule>
  </conditionalFormatting>
  <conditionalFormatting sqref="E89">
    <cfRule type="iconSet" priority="106">
      <iconSet iconSet="4TrafficLights">
        <cfvo type="percent" val="0"/>
        <cfvo type="percent" val="25"/>
        <cfvo type="percent" val="50"/>
        <cfvo type="percent" val="75"/>
      </iconSet>
    </cfRule>
    <cfRule type="colorScale" priority="107">
      <colorScale>
        <cfvo type="min"/>
        <cfvo type="percentile" val="50"/>
        <cfvo type="max"/>
        <color rgb="FFF8696B"/>
        <color rgb="FFFFEB84"/>
        <color rgb="FF63BE7B"/>
      </colorScale>
    </cfRule>
    <cfRule type="cellIs" dxfId="236" priority="108" operator="between">
      <formula>2.5</formula>
      <formula>3</formula>
    </cfRule>
    <cfRule type="cellIs" dxfId="235" priority="109" operator="between">
      <formula>1.5</formula>
      <formula>2.4</formula>
    </cfRule>
    <cfRule type="cellIs" dxfId="234" priority="110" operator="between">
      <formula>1</formula>
      <formula>1.4</formula>
    </cfRule>
    <cfRule type="cellIs" dxfId="233" priority="111" operator="between">
      <formula>2.5</formula>
      <formula>3</formula>
    </cfRule>
    <cfRule type="cellIs" dxfId="232" priority="112" operator="between">
      <formula>2.5</formula>
      <formula>3</formula>
    </cfRule>
    <cfRule type="cellIs" dxfId="231" priority="113" operator="between">
      <formula>1</formula>
      <formula>1.4</formula>
    </cfRule>
  </conditionalFormatting>
  <conditionalFormatting sqref="E89">
    <cfRule type="colorScale" priority="114">
      <colorScale>
        <cfvo type="min"/>
        <cfvo type="percentile" val="50"/>
        <cfvo type="max"/>
        <color rgb="FFF8696B"/>
        <color rgb="FFFFEB84"/>
        <color rgb="FF63BE7B"/>
      </colorScale>
    </cfRule>
  </conditionalFormatting>
  <conditionalFormatting sqref="E89">
    <cfRule type="iconSet" priority="115">
      <iconSet iconSet="4RedToBlack">
        <cfvo type="percent" val="0"/>
        <cfvo type="percent" val="25"/>
        <cfvo type="percent" val="50"/>
        <cfvo type="percent" val="75"/>
      </iconSet>
    </cfRule>
  </conditionalFormatting>
  <conditionalFormatting sqref="C3:E4 E11 E5:E8">
    <cfRule type="colorScale" priority="163">
      <colorScale>
        <cfvo type="min"/>
        <cfvo type="percentile" val="50"/>
        <cfvo type="max"/>
        <color rgb="FFF8696B"/>
        <color rgb="FFFFEB84"/>
        <color rgb="FF63BE7B"/>
      </colorScale>
    </cfRule>
  </conditionalFormatting>
  <conditionalFormatting sqref="E24:E27">
    <cfRule type="cellIs" dxfId="230" priority="94" operator="between">
      <formula>1.5</formula>
      <formula>2.4</formula>
    </cfRule>
  </conditionalFormatting>
  <conditionalFormatting sqref="E24:E27">
    <cfRule type="iconSet" priority="95">
      <iconSet iconSet="4TrafficLights">
        <cfvo type="percent" val="0"/>
        <cfvo type="percent" val="25"/>
        <cfvo type="percent" val="50"/>
        <cfvo type="percent" val="75"/>
      </iconSet>
    </cfRule>
    <cfRule type="colorScale" priority="96">
      <colorScale>
        <cfvo type="min"/>
        <cfvo type="percentile" val="50"/>
        <cfvo type="max"/>
        <color rgb="FFF8696B"/>
        <color rgb="FFFFEB84"/>
        <color rgb="FF63BE7B"/>
      </colorScale>
    </cfRule>
    <cfRule type="cellIs" dxfId="229" priority="97" operator="between">
      <formula>2.5</formula>
      <formula>3</formula>
    </cfRule>
    <cfRule type="cellIs" dxfId="228" priority="98" operator="between">
      <formula>1.5</formula>
      <formula>2.4</formula>
    </cfRule>
    <cfRule type="cellIs" dxfId="227" priority="99" operator="between">
      <formula>1</formula>
      <formula>1.4</formula>
    </cfRule>
    <cfRule type="cellIs" dxfId="226" priority="100" operator="between">
      <formula>2.5</formula>
      <formula>3</formula>
    </cfRule>
    <cfRule type="cellIs" dxfId="225" priority="101" operator="between">
      <formula>2.5</formula>
      <formula>3</formula>
    </cfRule>
    <cfRule type="cellIs" dxfId="224" priority="102" operator="between">
      <formula>1</formula>
      <formula>1.4</formula>
    </cfRule>
  </conditionalFormatting>
  <conditionalFormatting sqref="E24:E27">
    <cfRule type="colorScale" priority="103">
      <colorScale>
        <cfvo type="min"/>
        <cfvo type="percentile" val="50"/>
        <cfvo type="max"/>
        <color rgb="FFF8696B"/>
        <color rgb="FFFFEB84"/>
        <color rgb="FF63BE7B"/>
      </colorScale>
    </cfRule>
  </conditionalFormatting>
  <conditionalFormatting sqref="E24:E27">
    <cfRule type="iconSet" priority="104">
      <iconSet iconSet="4RedToBlack">
        <cfvo type="percent" val="0"/>
        <cfvo type="percent" val="25"/>
        <cfvo type="percent" val="50"/>
        <cfvo type="percent" val="75"/>
      </iconSet>
    </cfRule>
  </conditionalFormatting>
  <conditionalFormatting sqref="E14:E15">
    <cfRule type="iconSet" priority="84">
      <iconSet iconSet="4TrafficLights">
        <cfvo type="percent" val="0"/>
        <cfvo type="percent" val="25"/>
        <cfvo type="percent" val="50"/>
        <cfvo type="percent" val="75"/>
      </iconSet>
    </cfRule>
    <cfRule type="colorScale" priority="85">
      <colorScale>
        <cfvo type="min"/>
        <cfvo type="percentile" val="50"/>
        <cfvo type="max"/>
        <color rgb="FFF8696B"/>
        <color rgb="FFFFEB84"/>
        <color rgb="FF63BE7B"/>
      </colorScale>
    </cfRule>
    <cfRule type="cellIs" dxfId="223" priority="86" operator="between">
      <formula>2.5</formula>
      <formula>3</formula>
    </cfRule>
    <cfRule type="cellIs" dxfId="222" priority="87" operator="between">
      <formula>1.5</formula>
      <formula>2.4</formula>
    </cfRule>
    <cfRule type="cellIs" dxfId="221" priority="88" operator="between">
      <formula>1</formula>
      <formula>1.4</formula>
    </cfRule>
    <cfRule type="cellIs" dxfId="220" priority="89" operator="between">
      <formula>2.5</formula>
      <formula>3</formula>
    </cfRule>
    <cfRule type="cellIs" dxfId="219" priority="90" operator="between">
      <formula>2.5</formula>
      <formula>3</formula>
    </cfRule>
    <cfRule type="cellIs" dxfId="218" priority="91" operator="between">
      <formula>1</formula>
      <formula>1.4</formula>
    </cfRule>
  </conditionalFormatting>
  <conditionalFormatting sqref="E14:E15">
    <cfRule type="colorScale" priority="92">
      <colorScale>
        <cfvo type="min"/>
        <cfvo type="percentile" val="50"/>
        <cfvo type="max"/>
        <color rgb="FFF8696B"/>
        <color rgb="FFFFEB84"/>
        <color rgb="FF63BE7B"/>
      </colorScale>
    </cfRule>
  </conditionalFormatting>
  <conditionalFormatting sqref="E14:E15">
    <cfRule type="iconSet" priority="93">
      <iconSet iconSet="4RedToBlack">
        <cfvo type="percent" val="0"/>
        <cfvo type="percent" val="25"/>
        <cfvo type="percent" val="50"/>
        <cfvo type="percent" val="75"/>
      </iconSet>
    </cfRule>
  </conditionalFormatting>
  <conditionalFormatting sqref="E90">
    <cfRule type="cellIs" dxfId="217" priority="72" operator="between">
      <formula>1.5</formula>
      <formula>2.4</formula>
    </cfRule>
  </conditionalFormatting>
  <conditionalFormatting sqref="E90">
    <cfRule type="iconSet" priority="73">
      <iconSet iconSet="4TrafficLights">
        <cfvo type="percent" val="0"/>
        <cfvo type="percent" val="25"/>
        <cfvo type="percent" val="50"/>
        <cfvo type="percent" val="75"/>
      </iconSet>
    </cfRule>
    <cfRule type="colorScale" priority="74">
      <colorScale>
        <cfvo type="min"/>
        <cfvo type="percentile" val="50"/>
        <cfvo type="max"/>
        <color rgb="FFF8696B"/>
        <color rgb="FFFFEB84"/>
        <color rgb="FF63BE7B"/>
      </colorScale>
    </cfRule>
    <cfRule type="cellIs" dxfId="216" priority="75" operator="between">
      <formula>2.5</formula>
      <formula>3</formula>
    </cfRule>
    <cfRule type="cellIs" dxfId="215" priority="76" operator="between">
      <formula>1.5</formula>
      <formula>2.4</formula>
    </cfRule>
    <cfRule type="cellIs" dxfId="214" priority="77" operator="between">
      <formula>1</formula>
      <formula>1.4</formula>
    </cfRule>
    <cfRule type="cellIs" dxfId="213" priority="78" operator="between">
      <formula>2.5</formula>
      <formula>3</formula>
    </cfRule>
    <cfRule type="cellIs" dxfId="212" priority="79" operator="between">
      <formula>2.5</formula>
      <formula>3</formula>
    </cfRule>
    <cfRule type="cellIs" dxfId="211" priority="80" operator="between">
      <formula>1</formula>
      <formula>1.4</formula>
    </cfRule>
  </conditionalFormatting>
  <conditionalFormatting sqref="E90">
    <cfRule type="colorScale" priority="81">
      <colorScale>
        <cfvo type="min"/>
        <cfvo type="percentile" val="50"/>
        <cfvo type="max"/>
        <color rgb="FFF8696B"/>
        <color rgb="FFFFEB84"/>
        <color rgb="FF63BE7B"/>
      </colorScale>
    </cfRule>
  </conditionalFormatting>
  <conditionalFormatting sqref="E90">
    <cfRule type="iconSet" priority="82">
      <iconSet iconSet="4RedToBlack">
        <cfvo type="percent" val="0"/>
        <cfvo type="percent" val="25"/>
        <cfvo type="percent" val="50"/>
        <cfvo type="percent" val="75"/>
      </iconSet>
    </cfRule>
  </conditionalFormatting>
  <conditionalFormatting sqref="E48">
    <cfRule type="iconSet" priority="164">
      <iconSet iconSet="4TrafficLights">
        <cfvo type="percent" val="0"/>
        <cfvo type="percent" val="25"/>
        <cfvo type="percent" val="50"/>
        <cfvo type="percent" val="75"/>
      </iconSet>
    </cfRule>
    <cfRule type="colorScale" priority="165">
      <colorScale>
        <cfvo type="min"/>
        <cfvo type="percentile" val="50"/>
        <cfvo type="max"/>
        <color rgb="FFF8696B"/>
        <color rgb="FFFFEB84"/>
        <color rgb="FF63BE7B"/>
      </colorScale>
    </cfRule>
    <cfRule type="cellIs" dxfId="210" priority="166" operator="between">
      <formula>2.5</formula>
      <formula>3</formula>
    </cfRule>
    <cfRule type="cellIs" dxfId="209" priority="167" operator="between">
      <formula>1.5</formula>
      <formula>2.4</formula>
    </cfRule>
    <cfRule type="cellIs" dxfId="208" priority="168" operator="between">
      <formula>1</formula>
      <formula>1.4</formula>
    </cfRule>
    <cfRule type="cellIs" dxfId="207" priority="169" operator="between">
      <formula>2.5</formula>
      <formula>3</formula>
    </cfRule>
    <cfRule type="cellIs" dxfId="206" priority="170" operator="between">
      <formula>2.5</formula>
      <formula>3</formula>
    </cfRule>
    <cfRule type="cellIs" dxfId="205" priority="171" operator="between">
      <formula>1</formula>
      <formula>1.4</formula>
    </cfRule>
  </conditionalFormatting>
  <conditionalFormatting sqref="E48">
    <cfRule type="colorScale" priority="172">
      <colorScale>
        <cfvo type="min"/>
        <cfvo type="percentile" val="50"/>
        <cfvo type="max"/>
        <color rgb="FFF8696B"/>
        <color rgb="FFFFEB84"/>
        <color rgb="FF63BE7B"/>
      </colorScale>
    </cfRule>
  </conditionalFormatting>
  <conditionalFormatting sqref="E48">
    <cfRule type="iconSet" priority="173">
      <iconSet iconSet="4RedToBlack">
        <cfvo type="percent" val="0"/>
        <cfvo type="percent" val="25"/>
        <cfvo type="percent" val="50"/>
        <cfvo type="percent" val="75"/>
      </iconSet>
    </cfRule>
  </conditionalFormatting>
  <conditionalFormatting sqref="C3:E8 C9:D9 C10:C11 E11">
    <cfRule type="iconSet" priority="174">
      <iconSet iconSet="4TrafficLights">
        <cfvo type="percent" val="0"/>
        <cfvo type="percent" val="25"/>
        <cfvo type="percent" val="50"/>
        <cfvo type="percent" val="75"/>
      </iconSet>
    </cfRule>
    <cfRule type="colorScale" priority="175">
      <colorScale>
        <cfvo type="min"/>
        <cfvo type="percentile" val="50"/>
        <cfvo type="max"/>
        <color rgb="FFF8696B"/>
        <color rgb="FFFFEB84"/>
        <color rgb="FF63BE7B"/>
      </colorScale>
    </cfRule>
    <cfRule type="cellIs" dxfId="204" priority="176" operator="between">
      <formula>2.5</formula>
      <formula>3</formula>
    </cfRule>
    <cfRule type="cellIs" dxfId="203" priority="177" operator="between">
      <formula>1.5</formula>
      <formula>2.4</formula>
    </cfRule>
    <cfRule type="cellIs" dxfId="202" priority="178" operator="between">
      <formula>1</formula>
      <formula>1.4</formula>
    </cfRule>
    <cfRule type="cellIs" dxfId="201" priority="179" operator="between">
      <formula>2.5</formula>
      <formula>3</formula>
    </cfRule>
    <cfRule type="cellIs" dxfId="200" priority="180" operator="between">
      <formula>2.5</formula>
      <formula>3</formula>
    </cfRule>
    <cfRule type="cellIs" dxfId="199" priority="181" operator="between">
      <formula>1</formula>
      <formula>1.4</formula>
    </cfRule>
  </conditionalFormatting>
  <conditionalFormatting sqref="B3:E8 B9:D9 B10:C11 E11">
    <cfRule type="iconSet" priority="182">
      <iconSet iconSet="4RedToBlack">
        <cfvo type="percent" val="0"/>
        <cfvo type="percent" val="25"/>
        <cfvo type="percent" val="50"/>
        <cfvo type="percent" val="75"/>
      </iconSet>
    </cfRule>
  </conditionalFormatting>
  <conditionalFormatting sqref="E64:E67">
    <cfRule type="iconSet" priority="183">
      <iconSet iconSet="4TrafficLights">
        <cfvo type="percent" val="0"/>
        <cfvo type="percent" val="25"/>
        <cfvo type="percent" val="50"/>
        <cfvo type="percent" val="75"/>
      </iconSet>
    </cfRule>
    <cfRule type="colorScale" priority="184">
      <colorScale>
        <cfvo type="min"/>
        <cfvo type="percentile" val="50"/>
        <cfvo type="max"/>
        <color rgb="FFF8696B"/>
        <color rgb="FFFFEB84"/>
        <color rgb="FF63BE7B"/>
      </colorScale>
    </cfRule>
    <cfRule type="cellIs" dxfId="198" priority="185" operator="between">
      <formula>2.5</formula>
      <formula>3</formula>
    </cfRule>
    <cfRule type="cellIs" dxfId="197" priority="186" operator="between">
      <formula>1.5</formula>
      <formula>2.4</formula>
    </cfRule>
    <cfRule type="cellIs" dxfId="196" priority="187" operator="between">
      <formula>1</formula>
      <formula>1.4</formula>
    </cfRule>
    <cfRule type="cellIs" dxfId="195" priority="188" operator="between">
      <formula>2.5</formula>
      <formula>3</formula>
    </cfRule>
    <cfRule type="cellIs" dxfId="194" priority="189" operator="between">
      <formula>2.5</formula>
      <formula>3</formula>
    </cfRule>
    <cfRule type="cellIs" dxfId="193" priority="190" operator="between">
      <formula>1</formula>
      <formula>1.4</formula>
    </cfRule>
  </conditionalFormatting>
  <conditionalFormatting sqref="E64:E67">
    <cfRule type="colorScale" priority="191">
      <colorScale>
        <cfvo type="min"/>
        <cfvo type="percentile" val="50"/>
        <cfvo type="max"/>
        <color rgb="FFF8696B"/>
        <color rgb="FFFFEB84"/>
        <color rgb="FF63BE7B"/>
      </colorScale>
    </cfRule>
  </conditionalFormatting>
  <conditionalFormatting sqref="E64:E67">
    <cfRule type="iconSet" priority="192">
      <iconSet iconSet="4RedToBlack">
        <cfvo type="percent" val="0"/>
        <cfvo type="percent" val="25"/>
        <cfvo type="percent" val="50"/>
        <cfvo type="percent" val="75"/>
      </iconSet>
    </cfRule>
  </conditionalFormatting>
  <conditionalFormatting sqref="D10:D12">
    <cfRule type="cellIs" dxfId="192" priority="62" operator="between">
      <formula>1.5</formula>
      <formula>2.4</formula>
    </cfRule>
  </conditionalFormatting>
  <conditionalFormatting sqref="D10:D12">
    <cfRule type="iconSet" priority="63">
      <iconSet iconSet="4TrafficLights">
        <cfvo type="percent" val="0"/>
        <cfvo type="percent" val="25"/>
        <cfvo type="percent" val="50"/>
        <cfvo type="percent" val="75"/>
      </iconSet>
    </cfRule>
    <cfRule type="colorScale" priority="64">
      <colorScale>
        <cfvo type="min"/>
        <cfvo type="percentile" val="50"/>
        <cfvo type="max"/>
        <color rgb="FFF8696B"/>
        <color rgb="FFFFEB84"/>
        <color rgb="FF63BE7B"/>
      </colorScale>
    </cfRule>
    <cfRule type="cellIs" dxfId="191" priority="65" operator="between">
      <formula>2.5</formula>
      <formula>3</formula>
    </cfRule>
    <cfRule type="cellIs" dxfId="190" priority="66" operator="between">
      <formula>1.5</formula>
      <formula>2.4</formula>
    </cfRule>
    <cfRule type="cellIs" dxfId="189" priority="67" operator="between">
      <formula>1</formula>
      <formula>1.4</formula>
    </cfRule>
    <cfRule type="cellIs" dxfId="188" priority="68" operator="between">
      <formula>2.5</formula>
      <formula>3</formula>
    </cfRule>
    <cfRule type="cellIs" dxfId="187" priority="69" operator="between">
      <formula>2.5</formula>
      <formula>3</formula>
    </cfRule>
    <cfRule type="cellIs" dxfId="186" priority="70" operator="between">
      <formula>1</formula>
      <formula>1.4</formula>
    </cfRule>
  </conditionalFormatting>
  <conditionalFormatting sqref="D10:D12">
    <cfRule type="iconSet" priority="71">
      <iconSet iconSet="4RedToBlack">
        <cfvo type="percent" val="0"/>
        <cfvo type="percent" val="25"/>
        <cfvo type="percent" val="50"/>
        <cfvo type="percent" val="75"/>
      </iconSet>
    </cfRule>
  </conditionalFormatting>
  <conditionalFormatting sqref="D1:D12 D14:D16 D18:D21 D23:D27 D32:D33 D35:D40 D42:D48 D50:D52 D54:D55 D57:D60 D62 D64:D69 D71:D87 D89:D1048576 D29:D30">
    <cfRule type="cellIs" dxfId="185" priority="59" operator="equal">
      <formula>"Annual"</formula>
    </cfRule>
    <cfRule type="cellIs" dxfId="184" priority="60" operator="equal">
      <formula>"Quarterly"</formula>
    </cfRule>
    <cfRule type="cellIs" dxfId="183" priority="61" operator="equal">
      <formula>"Monthly"</formula>
    </cfRule>
  </conditionalFormatting>
  <conditionalFormatting sqref="D13">
    <cfRule type="cellIs" dxfId="182" priority="56" operator="equal">
      <formula>"Annual"</formula>
    </cfRule>
    <cfRule type="cellIs" dxfId="181" priority="57" operator="equal">
      <formula>"Quarterly"</formula>
    </cfRule>
    <cfRule type="cellIs" dxfId="180" priority="58" operator="equal">
      <formula>"Monthly"</formula>
    </cfRule>
  </conditionalFormatting>
  <conditionalFormatting sqref="D17">
    <cfRule type="cellIs" dxfId="179" priority="53" operator="equal">
      <formula>"Annual"</formula>
    </cfRule>
    <cfRule type="cellIs" dxfId="178" priority="54" operator="equal">
      <formula>"Quarterly"</formula>
    </cfRule>
    <cfRule type="cellIs" dxfId="177" priority="55" operator="equal">
      <formula>"Monthly"</formula>
    </cfRule>
  </conditionalFormatting>
  <conditionalFormatting sqref="D22">
    <cfRule type="cellIs" dxfId="176" priority="50" operator="equal">
      <formula>"Annual"</formula>
    </cfRule>
    <cfRule type="cellIs" dxfId="175" priority="51" operator="equal">
      <formula>"Quarterly"</formula>
    </cfRule>
    <cfRule type="cellIs" dxfId="174" priority="52" operator="equal">
      <formula>"Monthly"</formula>
    </cfRule>
  </conditionalFormatting>
  <conditionalFormatting sqref="D28">
    <cfRule type="cellIs" dxfId="173" priority="47" operator="equal">
      <formula>"Annual"</formula>
    </cfRule>
    <cfRule type="cellIs" dxfId="172" priority="48" operator="equal">
      <formula>"Quarterly"</formula>
    </cfRule>
    <cfRule type="cellIs" dxfId="171" priority="49" operator="equal">
      <formula>"Monthly"</formula>
    </cfRule>
  </conditionalFormatting>
  <conditionalFormatting sqref="D31">
    <cfRule type="cellIs" dxfId="170" priority="44" operator="equal">
      <formula>"Annual"</formula>
    </cfRule>
    <cfRule type="cellIs" dxfId="169" priority="45" operator="equal">
      <formula>"Quarterly"</formula>
    </cfRule>
    <cfRule type="cellIs" dxfId="168" priority="46" operator="equal">
      <formula>"Monthly"</formula>
    </cfRule>
  </conditionalFormatting>
  <conditionalFormatting sqref="D34">
    <cfRule type="cellIs" dxfId="167" priority="41" operator="equal">
      <formula>"Annual"</formula>
    </cfRule>
    <cfRule type="cellIs" dxfId="166" priority="42" operator="equal">
      <formula>"Quarterly"</formula>
    </cfRule>
    <cfRule type="cellIs" dxfId="165" priority="43" operator="equal">
      <formula>"Monthly"</formula>
    </cfRule>
  </conditionalFormatting>
  <conditionalFormatting sqref="D41">
    <cfRule type="cellIs" dxfId="164" priority="38" operator="equal">
      <formula>"Annual"</formula>
    </cfRule>
    <cfRule type="cellIs" dxfId="163" priority="39" operator="equal">
      <formula>"Quarterly"</formula>
    </cfRule>
    <cfRule type="cellIs" dxfId="162" priority="40" operator="equal">
      <formula>"Monthly"</formula>
    </cfRule>
  </conditionalFormatting>
  <conditionalFormatting sqref="D49">
    <cfRule type="cellIs" dxfId="161" priority="35" operator="equal">
      <formula>"Annual"</formula>
    </cfRule>
    <cfRule type="cellIs" dxfId="160" priority="36" operator="equal">
      <formula>"Quarterly"</formula>
    </cfRule>
    <cfRule type="cellIs" dxfId="159" priority="37" operator="equal">
      <formula>"Monthly"</formula>
    </cfRule>
  </conditionalFormatting>
  <conditionalFormatting sqref="D53">
    <cfRule type="cellIs" dxfId="158" priority="32" operator="equal">
      <formula>"Annual"</formula>
    </cfRule>
    <cfRule type="cellIs" dxfId="157" priority="33" operator="equal">
      <formula>"Quarterly"</formula>
    </cfRule>
    <cfRule type="cellIs" dxfId="156" priority="34" operator="equal">
      <formula>"Monthly"</formula>
    </cfRule>
  </conditionalFormatting>
  <conditionalFormatting sqref="D56">
    <cfRule type="cellIs" dxfId="155" priority="29" operator="equal">
      <formula>"Annual"</formula>
    </cfRule>
    <cfRule type="cellIs" dxfId="154" priority="30" operator="equal">
      <formula>"Quarterly"</formula>
    </cfRule>
    <cfRule type="cellIs" dxfId="153" priority="31" operator="equal">
      <formula>"Monthly"</formula>
    </cfRule>
  </conditionalFormatting>
  <conditionalFormatting sqref="D61">
    <cfRule type="cellIs" dxfId="152" priority="26" operator="equal">
      <formula>"Annual"</formula>
    </cfRule>
    <cfRule type="cellIs" dxfId="151" priority="27" operator="equal">
      <formula>"Quarterly"</formula>
    </cfRule>
    <cfRule type="cellIs" dxfId="150" priority="28" operator="equal">
      <formula>"Monthly"</formula>
    </cfRule>
  </conditionalFormatting>
  <conditionalFormatting sqref="D63">
    <cfRule type="cellIs" dxfId="149" priority="23" operator="equal">
      <formula>"Annual"</formula>
    </cfRule>
    <cfRule type="cellIs" dxfId="148" priority="24" operator="equal">
      <formula>"Quarterly"</formula>
    </cfRule>
    <cfRule type="cellIs" dxfId="147" priority="25" operator="equal">
      <formula>"Monthly"</formula>
    </cfRule>
  </conditionalFormatting>
  <conditionalFormatting sqref="D70">
    <cfRule type="cellIs" dxfId="146" priority="20" operator="equal">
      <formula>"Annual"</formula>
    </cfRule>
    <cfRule type="cellIs" dxfId="145" priority="21" operator="equal">
      <formula>"Quarterly"</formula>
    </cfRule>
    <cfRule type="cellIs" dxfId="144" priority="22" operator="equal">
      <formula>"Monthly"</formula>
    </cfRule>
  </conditionalFormatting>
  <conditionalFormatting sqref="D88">
    <cfRule type="cellIs" dxfId="143" priority="17" operator="equal">
      <formula>"Annual"</formula>
    </cfRule>
    <cfRule type="cellIs" dxfId="142" priority="18" operator="equal">
      <formula>"Quarterly"</formula>
    </cfRule>
    <cfRule type="cellIs" dxfId="141" priority="19" operator="equal">
      <formula>"Monthly"</formula>
    </cfRule>
  </conditionalFormatting>
  <conditionalFormatting sqref="E29">
    <cfRule type="iconSet" priority="193">
      <iconSet iconSet="4TrafficLights">
        <cfvo type="percent" val="0"/>
        <cfvo type="percent" val="25"/>
        <cfvo type="percent" val="50"/>
        <cfvo type="percent" val="75"/>
      </iconSet>
    </cfRule>
    <cfRule type="colorScale" priority="194">
      <colorScale>
        <cfvo type="min"/>
        <cfvo type="percentile" val="50"/>
        <cfvo type="max"/>
        <color rgb="FFF8696B"/>
        <color rgb="FFFFEB84"/>
        <color rgb="FF63BE7B"/>
      </colorScale>
    </cfRule>
    <cfRule type="cellIs" dxfId="140" priority="195" operator="between">
      <formula>2.5</formula>
      <formula>3</formula>
    </cfRule>
    <cfRule type="cellIs" dxfId="139" priority="196" operator="between">
      <formula>1.5</formula>
      <formula>2.4</formula>
    </cfRule>
    <cfRule type="cellIs" dxfId="138" priority="197" operator="between">
      <formula>1</formula>
      <formula>1.4</formula>
    </cfRule>
    <cfRule type="cellIs" dxfId="137" priority="198" operator="between">
      <formula>2.5</formula>
      <formula>3</formula>
    </cfRule>
    <cfRule type="cellIs" dxfId="136" priority="199" operator="between">
      <formula>2.5</formula>
      <formula>3</formula>
    </cfRule>
    <cfRule type="cellIs" dxfId="135" priority="200" operator="between">
      <formula>1</formula>
      <formula>1.4</formula>
    </cfRule>
  </conditionalFormatting>
  <conditionalFormatting sqref="E29">
    <cfRule type="colorScale" priority="201">
      <colorScale>
        <cfvo type="min"/>
        <cfvo type="percentile" val="50"/>
        <cfvo type="max"/>
        <color rgb="FFF8696B"/>
        <color rgb="FFFFEB84"/>
        <color rgb="FF63BE7B"/>
      </colorScale>
    </cfRule>
  </conditionalFormatting>
  <conditionalFormatting sqref="E29">
    <cfRule type="iconSet" priority="202">
      <iconSet iconSet="4RedToBlack">
        <cfvo type="percent" val="0"/>
        <cfvo type="percent" val="25"/>
        <cfvo type="percent" val="50"/>
        <cfvo type="percent" val="75"/>
      </iconSet>
    </cfRule>
  </conditionalFormatting>
  <printOptions horizontalCentered="1"/>
  <pageMargins left="0.39370078740157483" right="0.39370078740157483" top="0.39370078740157483" bottom="0.39370078740157483" header="0" footer="0"/>
  <pageSetup paperSize="9" scale="34" fitToHeight="0" orientation="portrait" r:id="rId1"/>
  <rowBreaks count="1" manualBreakCount="1">
    <brk id="48" max="16383" man="1"/>
  </rowBreaks>
  <legacyDrawing r:id="rId2"/>
  <extLst>
    <ext xmlns:x14="http://schemas.microsoft.com/office/spreadsheetml/2009/9/main" uri="{78C0D931-6437-407d-A8EE-F0AAD7539E65}">
      <x14:conditionalFormattings>
        <x14:conditionalFormatting xmlns:xm="http://schemas.microsoft.com/office/excel/2006/main">
          <x14:cfRule type="iconSet" priority="16" id="{3D8892F9-9A16-4628-8341-775D4C62669F}">
            <x14:iconSet iconSet="3Triangles" custom="1">
              <x14:cfvo type="percent">
                <xm:f>0</xm:f>
              </x14:cfvo>
              <x14:cfvo type="num" gte="0">
                <xm:f>-0.01</xm:f>
              </x14:cfvo>
              <x14:cfvo type="num" gte="0">
                <xm:f>0.01</xm:f>
              </x14:cfvo>
              <x14:cfIcon iconSet="3Triangles" iconId="0"/>
              <x14:cfIcon iconSet="3Triangles" iconId="1"/>
              <x14:cfIcon iconSet="3Triangles" iconId="2"/>
            </x14:iconSet>
          </x14:cfRule>
          <xm:sqref>F3:Q12</xm:sqref>
        </x14:conditionalFormatting>
        <x14:conditionalFormatting xmlns:xm="http://schemas.microsoft.com/office/excel/2006/main">
          <x14:cfRule type="iconSet" priority="15" id="{758B304B-88B7-4259-A8AC-D02C7FE13CCE}">
            <x14:iconSet iconSet="3Triangles" custom="1">
              <x14:cfvo type="percent">
                <xm:f>0</xm:f>
              </x14:cfvo>
              <x14:cfvo type="num" gte="0">
                <xm:f>-0.01</xm:f>
              </x14:cfvo>
              <x14:cfvo type="num" gte="0">
                <xm:f>0.01</xm:f>
              </x14:cfvo>
              <x14:cfIcon iconSet="3Triangles" iconId="0"/>
              <x14:cfIcon iconSet="3Triangles" iconId="1"/>
              <x14:cfIcon iconSet="3Triangles" iconId="2"/>
            </x14:iconSet>
          </x14:cfRule>
          <xm:sqref>H57</xm:sqref>
        </x14:conditionalFormatting>
        <x14:conditionalFormatting xmlns:xm="http://schemas.microsoft.com/office/excel/2006/main">
          <x14:cfRule type="iconSet" priority="14" id="{1FC6D176-C6BA-4335-B798-515CC553F807}">
            <x14:iconSet iconSet="3Triangles" custom="1">
              <x14:cfvo type="percent">
                <xm:f>0</xm:f>
              </x14:cfvo>
              <x14:cfvo type="num" gte="0">
                <xm:f>-0.01</xm:f>
              </x14:cfvo>
              <x14:cfvo type="num" gte="0">
                <xm:f>0.01</xm:f>
              </x14:cfvo>
              <x14:cfIcon iconSet="3Triangles" iconId="0"/>
              <x14:cfIcon iconSet="3Triangles" iconId="1"/>
              <x14:cfIcon iconSet="3Triangles" iconId="2"/>
            </x14:iconSet>
          </x14:cfRule>
          <xm:sqref>H58</xm:sqref>
        </x14:conditionalFormatting>
        <x14:conditionalFormatting xmlns:xm="http://schemas.microsoft.com/office/excel/2006/main">
          <x14:cfRule type="iconSet" priority="13" id="{1AA9929D-4E3C-4799-BFAF-506C140F0ABB}">
            <x14:iconSet iconSet="3Triangles" custom="1">
              <x14:cfvo type="percent">
                <xm:f>0</xm:f>
              </x14:cfvo>
              <x14:cfvo type="num" gte="0">
                <xm:f>-0.01</xm:f>
              </x14:cfvo>
              <x14:cfvo type="num" gte="0">
                <xm:f>0.01</xm:f>
              </x14:cfvo>
              <x14:cfIcon iconSet="3Triangles" iconId="0"/>
              <x14:cfIcon iconSet="3Triangles" iconId="1"/>
              <x14:cfIcon iconSet="3Triangles" iconId="2"/>
            </x14:iconSet>
          </x14:cfRule>
          <xm:sqref>G81:Q81</xm:sqref>
        </x14:conditionalFormatting>
        <x14:conditionalFormatting xmlns:xm="http://schemas.microsoft.com/office/excel/2006/main">
          <x14:cfRule type="iconSet" priority="203" id="{63D3E25C-0AE0-4100-9D80-DD601A6974D2}">
            <x14:iconSet iconSet="3Triangles" custom="1">
              <x14:cfvo type="percent">
                <xm:f>0</xm:f>
              </x14:cfvo>
              <x14:cfvo type="num" gte="0">
                <xm:f>-0.01</xm:f>
              </x14:cfvo>
              <x14:cfvo type="num" gte="0">
                <xm:f>0.01</xm:f>
              </x14:cfvo>
              <x14:cfIcon iconSet="3Triangles" iconId="0"/>
              <x14:cfIcon iconSet="3Triangles" iconId="1"/>
              <x14:cfIcon iconSet="3Triangles" iconId="2"/>
            </x14:iconSet>
          </x14:cfRule>
          <xm:sqref>F29:Q30</xm:sqref>
        </x14:conditionalFormatting>
        <x14:conditionalFormatting xmlns:xm="http://schemas.microsoft.com/office/excel/2006/main">
          <x14:cfRule type="iconSet" priority="12" id="{0133E2F4-B512-49FD-BD9E-2D587DF37DCF}">
            <x14:iconSet iconSet="3Triangles" custom="1">
              <x14:cfvo type="percent">
                <xm:f>0</xm:f>
              </x14:cfvo>
              <x14:cfvo type="num" gte="0">
                <xm:f>-0.01</xm:f>
              </x14:cfvo>
              <x14:cfvo type="num" gte="0">
                <xm:f>0.01</xm:f>
              </x14:cfvo>
              <x14:cfIcon iconSet="3Triangles" iconId="0"/>
              <x14:cfIcon iconSet="3Triangles" iconId="1"/>
              <x14:cfIcon iconSet="3Triangles" iconId="2"/>
            </x14:iconSet>
          </x14:cfRule>
          <xm:sqref>K57</xm:sqref>
        </x14:conditionalFormatting>
        <x14:conditionalFormatting xmlns:xm="http://schemas.microsoft.com/office/excel/2006/main">
          <x14:cfRule type="iconSet" priority="11" id="{13EFF231-C10B-455D-AC1E-3FE8C2F5C24B}">
            <x14:iconSet iconSet="3Triangles" custom="1">
              <x14:cfvo type="percent">
                <xm:f>0</xm:f>
              </x14:cfvo>
              <x14:cfvo type="num" gte="0">
                <xm:f>-0.01</xm:f>
              </x14:cfvo>
              <x14:cfvo type="num" gte="0">
                <xm:f>0.01</xm:f>
              </x14:cfvo>
              <x14:cfIcon iconSet="3Triangles" iconId="0"/>
              <x14:cfIcon iconSet="3Triangles" iconId="1"/>
              <x14:cfIcon iconSet="3Triangles" iconId="2"/>
            </x14:iconSet>
          </x14:cfRule>
          <xm:sqref>N57</xm:sqref>
        </x14:conditionalFormatting>
        <x14:conditionalFormatting xmlns:xm="http://schemas.microsoft.com/office/excel/2006/main">
          <x14:cfRule type="iconSet" priority="10" id="{A884C608-B271-46DD-8AD0-6EB2A6E4F0A1}">
            <x14:iconSet iconSet="3Triangles" custom="1">
              <x14:cfvo type="percent">
                <xm:f>0</xm:f>
              </x14:cfvo>
              <x14:cfvo type="num" gte="0">
                <xm:f>-0.01</xm:f>
              </x14:cfvo>
              <x14:cfvo type="num" gte="0">
                <xm:f>0.01</xm:f>
              </x14:cfvo>
              <x14:cfIcon iconSet="3Triangles" iconId="0"/>
              <x14:cfIcon iconSet="3Triangles" iconId="1"/>
              <x14:cfIcon iconSet="3Triangles" iconId="2"/>
            </x14:iconSet>
          </x14:cfRule>
          <xm:sqref>Q57</xm:sqref>
        </x14:conditionalFormatting>
        <x14:conditionalFormatting xmlns:xm="http://schemas.microsoft.com/office/excel/2006/main">
          <x14:cfRule type="iconSet" priority="9" id="{C276F272-2A3C-4826-B018-25118CFB7413}">
            <x14:iconSet iconSet="3Triangles" custom="1">
              <x14:cfvo type="percent">
                <xm:f>0</xm:f>
              </x14:cfvo>
              <x14:cfvo type="num" gte="0">
                <xm:f>-0.01</xm:f>
              </x14:cfvo>
              <x14:cfvo type="num" gte="0">
                <xm:f>0.01</xm:f>
              </x14:cfvo>
              <x14:cfIcon iconSet="3Triangles" iconId="0"/>
              <x14:cfIcon iconSet="3Triangles" iconId="1"/>
              <x14:cfIcon iconSet="3Triangles" iconId="2"/>
            </x14:iconSet>
          </x14:cfRule>
          <xm:sqref>K58</xm:sqref>
        </x14:conditionalFormatting>
        <x14:conditionalFormatting xmlns:xm="http://schemas.microsoft.com/office/excel/2006/main">
          <x14:cfRule type="iconSet" priority="8" id="{036DEB26-156A-447D-8D7B-CCD20CE150F8}">
            <x14:iconSet iconSet="3Triangles" custom="1">
              <x14:cfvo type="percent">
                <xm:f>0</xm:f>
              </x14:cfvo>
              <x14:cfvo type="num" gte="0">
                <xm:f>-0.01</xm:f>
              </x14:cfvo>
              <x14:cfvo type="num" gte="0">
                <xm:f>0.01</xm:f>
              </x14:cfvo>
              <x14:cfIcon iconSet="3Triangles" iconId="0"/>
              <x14:cfIcon iconSet="3Triangles" iconId="1"/>
              <x14:cfIcon iconSet="3Triangles" iconId="2"/>
            </x14:iconSet>
          </x14:cfRule>
          <xm:sqref>N58</xm:sqref>
        </x14:conditionalFormatting>
        <x14:conditionalFormatting xmlns:xm="http://schemas.microsoft.com/office/excel/2006/main">
          <x14:cfRule type="iconSet" priority="7" id="{4B9DF61F-DFF4-42B5-BAD3-FE403A863E38}">
            <x14:iconSet iconSet="3Triangles" custom="1">
              <x14:cfvo type="percent">
                <xm:f>0</xm:f>
              </x14:cfvo>
              <x14:cfvo type="num" gte="0">
                <xm:f>-0.01</xm:f>
              </x14:cfvo>
              <x14:cfvo type="num" gte="0">
                <xm:f>0.01</xm:f>
              </x14:cfvo>
              <x14:cfIcon iconSet="3Triangles" iconId="0"/>
              <x14:cfIcon iconSet="3Triangles" iconId="1"/>
              <x14:cfIcon iconSet="3Triangles" iconId="2"/>
            </x14:iconSet>
          </x14:cfRule>
          <xm:sqref>Q58</xm:sqref>
        </x14:conditionalFormatting>
        <x14:conditionalFormatting xmlns:xm="http://schemas.microsoft.com/office/excel/2006/main">
          <x14:cfRule type="iconSet" priority="6" id="{5642E46A-0623-46B1-821E-33E4C91D7FB4}">
            <x14:iconSet iconSet="3Triangles" custom="1">
              <x14:cfvo type="percent">
                <xm:f>0</xm:f>
              </x14:cfvo>
              <x14:cfvo type="num" gte="0">
                <xm:f>-0.01</xm:f>
              </x14:cfvo>
              <x14:cfvo type="num" gte="0">
                <xm:f>0.01</xm:f>
              </x14:cfvo>
              <x14:cfIcon iconSet="3Triangles" iconId="0"/>
              <x14:cfIcon iconSet="3Triangles" iconId="1"/>
              <x14:cfIcon iconSet="3Triangles" iconId="2"/>
            </x14:iconSet>
          </x14:cfRule>
          <xm:sqref>F81</xm:sqref>
        </x14:conditionalFormatting>
        <x14:conditionalFormatting xmlns:xm="http://schemas.microsoft.com/office/excel/2006/main">
          <x14:cfRule type="iconSet" priority="5" id="{8DE7F14D-CA84-4B5E-92A6-D96CCC8B7C41}">
            <x14:iconSet iconSet="3Triangles" custom="1">
              <x14:cfvo type="percent">
                <xm:f>0</xm:f>
              </x14:cfvo>
              <x14:cfvo type="num" gte="0">
                <xm:f>-0.01</xm:f>
              </x14:cfvo>
              <x14:cfvo type="num" gte="0">
                <xm:f>0.01</xm:f>
              </x14:cfvo>
              <x14:cfIcon iconSet="3TrafficLights1" iconId="2"/>
              <x14:cfIcon iconSet="3TrafficLights1" iconId="1"/>
              <x14:cfIcon iconSet="3TrafficLights1" iconId="0"/>
            </x14:iconSet>
          </x14:cfRule>
          <xm:sqref>F82:Q82</xm:sqref>
        </x14:conditionalFormatting>
        <x14:conditionalFormatting xmlns:xm="http://schemas.microsoft.com/office/excel/2006/main">
          <x14:cfRule type="iconSet" priority="4" id="{0BC80827-CC37-4387-82C0-23A441347A1B}">
            <x14:iconSet iconSet="3Triangles" custom="1">
              <x14:cfvo type="percent">
                <xm:f>0</xm:f>
              </x14:cfvo>
              <x14:cfvo type="num" gte="0">
                <xm:f>-0.01</xm:f>
              </x14:cfvo>
              <x14:cfvo type="num" gte="0">
                <xm:f>0.01</xm:f>
              </x14:cfvo>
              <x14:cfIcon iconSet="3TrafficLights1" iconId="2"/>
              <x14:cfIcon iconSet="3TrafficLights1" iconId="1"/>
              <x14:cfIcon iconSet="3TrafficLights1" iconId="0"/>
            </x14:iconSet>
          </x14:cfRule>
          <xm:sqref>F83:Q84</xm:sqref>
        </x14:conditionalFormatting>
        <x14:conditionalFormatting xmlns:xm="http://schemas.microsoft.com/office/excel/2006/main">
          <x14:cfRule type="iconSet" priority="3" id="{226817E4-770C-44D4-9BB4-ED7F9F061AE7}">
            <x14:iconSet iconSet="3Triangles" custom="1">
              <x14:cfvo type="percent">
                <xm:f>0</xm:f>
              </x14:cfvo>
              <x14:cfvo type="num" gte="0">
                <xm:f>-0.01</xm:f>
              </x14:cfvo>
              <x14:cfvo type="num" gte="0">
                <xm:f>0.01</xm:f>
              </x14:cfvo>
              <x14:cfIcon iconSet="3Triangles" iconId="0"/>
              <x14:cfIcon iconSet="3Triangles" iconId="1"/>
              <x14:cfIcon iconSet="3Triangles" iconId="2"/>
            </x14:iconSet>
          </x14:cfRule>
          <xm:sqref>F23:Q24</xm:sqref>
        </x14:conditionalFormatting>
        <x14:conditionalFormatting xmlns:xm="http://schemas.microsoft.com/office/excel/2006/main">
          <x14:cfRule type="iconSet" priority="2" id="{2C440E01-F90E-4FE4-AE24-4D6C3AF89F68}">
            <x14:iconSet iconSet="3Triangles" custom="1">
              <x14:cfvo type="percent">
                <xm:f>0</xm:f>
              </x14:cfvo>
              <x14:cfvo type="num" gte="0">
                <xm:f>-0.01</xm:f>
              </x14:cfvo>
              <x14:cfvo type="num" gte="0">
                <xm:f>0.01</xm:f>
              </x14:cfvo>
              <x14:cfIcon iconSet="3Triangles" iconId="0"/>
              <x14:cfIcon iconSet="3Triangles" iconId="1"/>
              <x14:cfIcon iconSet="3Triangles" iconId="2"/>
            </x14:iconSet>
          </x14:cfRule>
          <xm:sqref>F25:Q27</xm:sqref>
        </x14:conditionalFormatting>
        <x14:conditionalFormatting xmlns:xm="http://schemas.microsoft.com/office/excel/2006/main">
          <x14:cfRule type="iconSet" priority="1" id="{04F29D70-596C-444D-A514-BB7F09A5F5DB}">
            <x14:iconSet iconSet="3Triangles" custom="1">
              <x14:cfvo type="percent">
                <xm:f>0</xm:f>
              </x14:cfvo>
              <x14:cfvo type="num" gte="0">
                <xm:f>-0.01</xm:f>
              </x14:cfvo>
              <x14:cfvo type="num" gte="0">
                <xm:f>0.01</xm:f>
              </x14:cfvo>
              <x14:cfIcon iconSet="3Triangles" iconId="0"/>
              <x14:cfIcon iconSet="3Triangles" iconId="1"/>
              <x14:cfIcon iconSet="3Triangles" iconId="2"/>
            </x14:iconSet>
          </x14:cfRule>
          <xm:sqref>F71:Q77</xm:sqref>
        </x14:conditionalFormatting>
      </x14:conditionalFormattings>
    </ext>
    <ext xmlns:x14="http://schemas.microsoft.com/office/spreadsheetml/2009/9/main" uri="{05C60535-1F16-4fd2-B633-F4F36F0B64E0}">
      <x14:sparklineGroups xmlns:xm="http://schemas.microsoft.com/office/excel/2006/main">
        <x14:sparklineGroup type="stacked" displayEmptyCellsAs="gap" low="1" negative="1">
          <x14:colorSeries rgb="FF92D050"/>
          <x14:colorNegative rgb="FFC00000"/>
          <x14:colorAxis rgb="FF000000"/>
          <x14:colorMarkers theme="4" tint="-0.499984740745262"/>
          <x14:colorFirst theme="4" tint="0.39997558519241921"/>
          <x14:colorLast theme="4" tint="0.39997558519241921"/>
          <x14:colorHigh theme="4"/>
          <x14:colorLow rgb="FFFF0000"/>
          <x14:sparklines>
            <x14:sparkline>
              <xm:f>YearOnYear!F89:Q89</xm:f>
              <xm:sqref>R89</xm:sqref>
            </x14:sparkline>
            <x14:sparkline>
              <xm:f>YearOnYear!F90:Q90</xm:f>
              <xm:sqref>R90</xm:sqref>
            </x14:sparkline>
            <x14:sparkline>
              <xm:f>YearOnYear!F91:Q91</xm:f>
              <xm:sqref>R91</xm:sqref>
            </x14:sparkline>
            <x14:sparkline>
              <xm:f>YearOnYear!F92:Q92</xm:f>
              <xm:sqref>R92</xm:sqref>
            </x14:sparkline>
          </x14:sparklines>
        </x14:sparklineGroup>
        <x14:sparklineGroup type="stacked" displayEmptyCellsAs="gap" low="1" negative="1">
          <x14:colorSeries rgb="FF92D050"/>
          <x14:colorNegative rgb="FFC00000"/>
          <x14:colorAxis rgb="FF000000"/>
          <x14:colorMarkers theme="4" tint="-0.499984740745262"/>
          <x14:colorFirst theme="4" tint="0.39997558519241921"/>
          <x14:colorLast theme="4" tint="0.39997558519241921"/>
          <x14:colorHigh theme="4"/>
          <x14:colorLow rgb="FFFF0000"/>
          <x14:sparklines>
            <x14:sparkline>
              <xm:f>YearOnYear!F87:Q87</xm:f>
              <xm:sqref>R87</xm:sqref>
            </x14:sparkline>
          </x14:sparklines>
        </x14:sparklineGroup>
        <x14:sparklineGroup type="stacked" displayEmptyCellsAs="gap" low="1" negative="1">
          <x14:colorSeries rgb="FF92D050"/>
          <x14:colorNegative rgb="FFC00000"/>
          <x14:colorAxis rgb="FF000000"/>
          <x14:colorMarkers theme="4" tint="-0.499984740745262"/>
          <x14:colorFirst theme="4" tint="0.39997558519241921"/>
          <x14:colorLast theme="4" tint="0.39997558519241921"/>
          <x14:colorHigh theme="4"/>
          <x14:colorLow rgb="FFFF0000"/>
          <x14:sparklines>
            <x14:sparkline>
              <xm:f>YearOnYear!F85:Q85</xm:f>
              <xm:sqref>R85</xm:sqref>
            </x14:sparkline>
          </x14:sparklines>
        </x14:sparklineGroup>
        <x14:sparklineGroup type="stacked" displayEmptyCellsAs="gap" low="1" negative="1">
          <x14:colorSeries rgb="FF92D050"/>
          <x14:colorNegative rgb="FFC00000"/>
          <x14:colorAxis rgb="FF000000"/>
          <x14:colorMarkers theme="4" tint="-0.499984740745262"/>
          <x14:colorFirst theme="4" tint="0.39997558519241921"/>
          <x14:colorLast theme="4" tint="0.39997558519241921"/>
          <x14:colorHigh theme="4"/>
          <x14:colorLow rgb="FFFF0000"/>
          <x14:sparklines>
            <x14:sparkline>
              <xm:f>YearOnYear!F80:Q80</xm:f>
              <xm:sqref>R80</xm:sqref>
            </x14:sparkline>
          </x14:sparklines>
        </x14:sparklineGroup>
        <x14:sparklineGroup type="stacked" displayEmptyCellsAs="gap" low="1" negative="1">
          <x14:colorSeries rgb="FF92D050"/>
          <x14:colorNegative rgb="FFC00000"/>
          <x14:colorAxis rgb="FF000000"/>
          <x14:colorMarkers theme="4" tint="-0.499984740745262"/>
          <x14:colorFirst theme="4" tint="0.39997558519241921"/>
          <x14:colorLast theme="4" tint="0.39997558519241921"/>
          <x14:colorHigh theme="4"/>
          <x14:colorLow rgb="FFFF0000"/>
          <x14:sparklines>
            <x14:sparkline>
              <xm:f>YearOnYear!F69:Q69</xm:f>
              <xm:sqref>R69</xm:sqref>
            </x14:sparkline>
          </x14:sparklines>
        </x14:sparklineGroup>
        <x14:sparklineGroup type="stacked" displayEmptyCellsAs="gap" low="1" negative="1">
          <x14:colorSeries rgb="FF92D050"/>
          <x14:colorNegative rgb="FFC00000"/>
          <x14:colorAxis rgb="FF000000"/>
          <x14:colorMarkers theme="4" tint="-0.499984740745262"/>
          <x14:colorFirst theme="4" tint="0.39997558519241921"/>
          <x14:colorLast theme="4" tint="0.39997558519241921"/>
          <x14:colorHigh theme="4"/>
          <x14:colorLow rgb="FFFF0000"/>
          <x14:sparklines>
            <x14:sparkline>
              <xm:f>YearOnYear!F68:Q68</xm:f>
              <xm:sqref>R68</xm:sqref>
            </x14:sparkline>
          </x14:sparklines>
        </x14:sparklineGroup>
        <x14:sparklineGroup type="stacked" displayEmptyCellsAs="gap" low="1" negative="1">
          <x14:colorSeries rgb="FF92D050"/>
          <x14:colorNegative rgb="FFC00000"/>
          <x14:colorAxis rgb="FF000000"/>
          <x14:colorMarkers theme="4" tint="-0.499984740745262"/>
          <x14:colorFirst theme="4" tint="0.39997558519241921"/>
          <x14:colorLast theme="4" tint="0.39997558519241921"/>
          <x14:colorHigh theme="4"/>
          <x14:colorLow rgb="FFFF0000"/>
          <x14:sparklines>
            <x14:sparkline>
              <xm:f>YearOnYear!F67:Q67</xm:f>
              <xm:sqref>R67</xm:sqref>
            </x14:sparkline>
          </x14:sparklines>
        </x14:sparklineGroup>
        <x14:sparklineGroup type="stacked" displayEmptyCellsAs="gap" low="1" negative="1">
          <x14:colorSeries rgb="FF92D050"/>
          <x14:colorNegative rgb="FFC00000"/>
          <x14:colorAxis rgb="FF000000"/>
          <x14:colorMarkers theme="4" tint="-0.499984740745262"/>
          <x14:colorFirst theme="4" tint="0.39997558519241921"/>
          <x14:colorLast theme="4" tint="0.39997558519241921"/>
          <x14:colorHigh theme="4"/>
          <x14:colorLow rgb="FFFF0000"/>
          <x14:sparklines>
            <x14:sparkline>
              <xm:f>YearOnYear!F62:Q62</xm:f>
              <xm:sqref>R62</xm:sqref>
            </x14:sparkline>
          </x14:sparklines>
        </x14:sparklineGroup>
        <x14:sparklineGroup type="stacked" displayEmptyCellsAs="gap" low="1" negative="1">
          <x14:colorSeries rgb="FF92D050"/>
          <x14:colorNegative rgb="FFC00000"/>
          <x14:colorAxis rgb="FF000000"/>
          <x14:colorMarkers theme="4" tint="-0.499984740745262"/>
          <x14:colorFirst theme="4" tint="0.39997558519241921"/>
          <x14:colorLast theme="4" tint="0.39997558519241921"/>
          <x14:colorHigh theme="4"/>
          <x14:colorLow rgb="FFFF0000"/>
          <x14:sparklines>
            <x14:sparkline>
              <xm:f>YearOnYear!F60:Q60</xm:f>
              <xm:sqref>R60</xm:sqref>
            </x14:sparkline>
          </x14:sparklines>
        </x14:sparklineGroup>
        <x14:sparklineGroup type="stacked" displayEmptyCellsAs="gap" low="1" negative="1">
          <x14:colorSeries rgb="FF92D050"/>
          <x14:colorNegative rgb="FFC00000"/>
          <x14:colorAxis rgb="FF000000"/>
          <x14:colorMarkers theme="4" tint="-0.499984740745262"/>
          <x14:colorFirst theme="4" tint="0.39997558519241921"/>
          <x14:colorLast theme="4" tint="0.39997558519241921"/>
          <x14:colorHigh theme="4"/>
          <x14:colorLow rgb="FFFF0000"/>
          <x14:sparklines>
            <x14:sparkline>
              <xm:f>YearOnYear!F59:Q59</xm:f>
              <xm:sqref>R59</xm:sqref>
            </x14:sparkline>
          </x14:sparklines>
        </x14:sparklineGroup>
        <x14:sparklineGroup type="stacked" displayEmptyCellsAs="gap" low="1" negative="1">
          <x14:colorSeries rgb="FF92D050"/>
          <x14:colorNegative rgb="FFC00000"/>
          <x14:colorAxis rgb="FF000000"/>
          <x14:colorMarkers theme="4" tint="-0.499984740745262"/>
          <x14:colorFirst theme="4" tint="0.39997558519241921"/>
          <x14:colorLast theme="4" tint="0.39997558519241921"/>
          <x14:colorHigh theme="4"/>
          <x14:colorLow rgb="FFFF0000"/>
          <x14:sparklines>
            <x14:sparkline>
              <xm:f>YearOnYear!F52:Q52</xm:f>
              <xm:sqref>R52</xm:sqref>
            </x14:sparkline>
          </x14:sparklines>
        </x14:sparklineGroup>
        <x14:sparklineGroup type="stacked" displayEmptyCellsAs="gap" low="1" negative="1">
          <x14:colorSeries rgb="FF92D050"/>
          <x14:colorNegative rgb="FFC00000"/>
          <x14:colorAxis rgb="FF000000"/>
          <x14:colorMarkers theme="4" tint="-0.499984740745262"/>
          <x14:colorFirst theme="4" tint="0.39997558519241921"/>
          <x14:colorLast theme="4" tint="0.39997558519241921"/>
          <x14:colorHigh theme="4"/>
          <x14:colorLow rgb="FFFF0000"/>
          <x14:sparklines>
            <x14:sparkline>
              <xm:f>YearOnYear!F51:Q51</xm:f>
              <xm:sqref>R51</xm:sqref>
            </x14:sparkline>
          </x14:sparklines>
        </x14:sparklineGroup>
        <x14:sparklineGroup type="stacked" displayEmptyCellsAs="gap" low="1" negative="1">
          <x14:colorSeries rgb="FF92D050"/>
          <x14:colorNegative rgb="FFC00000"/>
          <x14:colorAxis rgb="FF000000"/>
          <x14:colorMarkers theme="4" tint="-0.499984740745262"/>
          <x14:colorFirst theme="4" tint="0.39997558519241921"/>
          <x14:colorLast theme="4" tint="0.39997558519241921"/>
          <x14:colorHigh theme="4"/>
          <x14:colorLow rgb="FFFF0000"/>
          <x14:sparklines>
            <x14:sparkline>
              <xm:f>YearOnYear!F50:Q50</xm:f>
              <xm:sqref>R50</xm:sqref>
            </x14:sparkline>
          </x14:sparklines>
        </x14:sparklineGroup>
        <x14:sparklineGroup type="stacked" displayEmptyCellsAs="gap" low="1" negative="1">
          <x14:colorSeries rgb="FF92D050"/>
          <x14:colorNegative rgb="FFC00000"/>
          <x14:colorAxis rgb="FF000000"/>
          <x14:colorMarkers theme="4" tint="-0.499984740745262"/>
          <x14:colorFirst theme="4" tint="0.39997558519241921"/>
          <x14:colorLast theme="4" tint="0.39997558519241921"/>
          <x14:colorHigh theme="4"/>
          <x14:colorLow rgb="FFFF0000"/>
          <x14:sparklines>
            <x14:sparkline>
              <xm:f>YearOnYear!F47:Q47</xm:f>
              <xm:sqref>R47</xm:sqref>
            </x14:sparkline>
          </x14:sparklines>
        </x14:sparklineGroup>
        <x14:sparklineGroup type="stacked" displayEmptyCellsAs="gap" low="1" negative="1">
          <x14:colorSeries rgb="FF92D050"/>
          <x14:colorNegative rgb="FFC00000"/>
          <x14:colorAxis rgb="FF000000"/>
          <x14:colorMarkers theme="4" tint="-0.499984740745262"/>
          <x14:colorFirst theme="4" tint="0.39997558519241921"/>
          <x14:colorLast theme="4" tint="0.39997558519241921"/>
          <x14:colorHigh theme="4"/>
          <x14:colorLow rgb="FFFF0000"/>
          <x14:sparklines>
            <x14:sparkline>
              <xm:f>YearOnYear!F46:Q46</xm:f>
              <xm:sqref>R46</xm:sqref>
            </x14:sparkline>
          </x14:sparklines>
        </x14:sparklineGroup>
        <x14:sparklineGroup type="stacked" displayEmptyCellsAs="gap" low="1" negative="1">
          <x14:colorSeries rgb="FF92D050"/>
          <x14:colorNegative rgb="FFC00000"/>
          <x14:colorAxis rgb="FF000000"/>
          <x14:colorMarkers theme="4" tint="-0.499984740745262"/>
          <x14:colorFirst theme="4" tint="0.39997558519241921"/>
          <x14:colorLast theme="4" tint="0.39997558519241921"/>
          <x14:colorHigh theme="4"/>
          <x14:colorLow rgb="FFFF0000"/>
          <x14:sparklines>
            <x14:sparkline>
              <xm:f>YearOnYear!F43:Q43</xm:f>
              <xm:sqref>R43</xm:sqref>
            </x14:sparkline>
          </x14:sparklines>
        </x14:sparklineGroup>
        <x14:sparklineGroup type="stacked" displayEmptyCellsAs="gap" low="1" negative="1">
          <x14:colorSeries rgb="FF92D050"/>
          <x14:colorNegative rgb="FFC00000"/>
          <x14:colorAxis rgb="FF000000"/>
          <x14:colorMarkers theme="4" tint="-0.499984740745262"/>
          <x14:colorFirst theme="4" tint="0.39997558519241921"/>
          <x14:colorLast theme="4" tint="0.39997558519241921"/>
          <x14:colorHigh theme="4"/>
          <x14:colorLow rgb="FFFF0000"/>
          <x14:sparklines>
            <x14:sparkline>
              <xm:f>YearOnYear!F42:Q42</xm:f>
              <xm:sqref>R42</xm:sqref>
            </x14:sparkline>
          </x14:sparklines>
        </x14:sparklineGroup>
        <x14:sparklineGroup type="stacked" displayEmptyCellsAs="gap" low="1" negative="1">
          <x14:colorSeries rgb="FF92D050"/>
          <x14:colorNegative rgb="FFC00000"/>
          <x14:colorAxis rgb="FF000000"/>
          <x14:colorMarkers theme="4" tint="-0.499984740745262"/>
          <x14:colorFirst theme="4" tint="0.39997558519241921"/>
          <x14:colorLast theme="4" tint="0.39997558519241921"/>
          <x14:colorHigh theme="4"/>
          <x14:colorLow rgb="FFFF0000"/>
          <x14:sparklines>
            <x14:sparkline>
              <xm:f>YearOnYear!F36:Q36</xm:f>
              <xm:sqref>R36</xm:sqref>
            </x14:sparkline>
            <x14:sparkline>
              <xm:f>YearOnYear!F37:Q37</xm:f>
              <xm:sqref>R37</xm:sqref>
            </x14:sparkline>
            <x14:sparkline>
              <xm:f>YearOnYear!F38:Q38</xm:f>
              <xm:sqref>R38</xm:sqref>
            </x14:sparkline>
            <x14:sparkline>
              <xm:f>YearOnYear!F39:Q39</xm:f>
              <xm:sqref>R39</xm:sqref>
            </x14:sparkline>
            <x14:sparkline>
              <xm:f>YearOnYear!F40:Q40</xm:f>
              <xm:sqref>R40</xm:sqref>
            </x14:sparkline>
          </x14:sparklines>
        </x14:sparklineGroup>
        <x14:sparklineGroup type="stacked" displayEmptyCellsAs="gap" low="1" negative="1">
          <x14:colorSeries rgb="FF92D050"/>
          <x14:colorNegative rgb="FFC00000"/>
          <x14:colorAxis rgb="FF000000"/>
          <x14:colorMarkers theme="4" tint="-0.499984740745262"/>
          <x14:colorFirst theme="4" tint="0.39997558519241921"/>
          <x14:colorLast theme="4" tint="0.39997558519241921"/>
          <x14:colorHigh theme="4"/>
          <x14:colorLow rgb="FFFF0000"/>
          <x14:sparklines>
            <x14:sparkline>
              <xm:f>YearOnYear!F33:Q33</xm:f>
              <xm:sqref>R33</xm:sqref>
            </x14:sparkline>
          </x14:sparklines>
        </x14:sparklineGroup>
        <x14:sparklineGroup type="stacked" displayEmptyCellsAs="gap" low="1" negative="1">
          <x14:colorSeries rgb="FF92D050"/>
          <x14:colorNegative rgb="FFC00000"/>
          <x14:colorAxis rgb="FF000000"/>
          <x14:colorMarkers theme="4" tint="-0.499984740745262"/>
          <x14:colorFirst theme="4" tint="0.39997558519241921"/>
          <x14:colorLast theme="4" tint="0.39997558519241921"/>
          <x14:colorHigh theme="4"/>
          <x14:colorLow rgb="FFFF0000"/>
          <x14:sparklines>
            <x14:sparkline>
              <xm:f>YearOnYear!F32:Q32</xm:f>
              <xm:sqref>R32</xm:sqref>
            </x14:sparkline>
          </x14:sparklines>
        </x14:sparklineGroup>
        <x14:sparklineGroup type="stacked" dateAxis="1" displayEmptyCellsAs="gap" low="1" negative="1">
          <x14:colorSeries rgb="FF92D050"/>
          <x14:colorNegative rgb="FFC00000"/>
          <x14:colorAxis rgb="FF000000"/>
          <x14:colorMarkers theme="4" tint="-0.499984740745262"/>
          <x14:colorFirst theme="4" tint="0.39997558519241921"/>
          <x14:colorLast theme="4" tint="0.39997558519241921"/>
          <x14:colorHigh theme="4"/>
          <x14:colorLow rgb="FFFF0000"/>
          <xm:f>YearOnYear!F2:Q2</xm:f>
          <x14:sparklines>
            <x14:sparkline>
              <xm:f>YearOnYear!F3:Q3</xm:f>
              <xm:sqref>R3</xm:sqref>
            </x14:sparkline>
            <x14:sparkline>
              <xm:f>YearOnYear!F4:Q4</xm:f>
              <xm:sqref>R4</xm:sqref>
            </x14:sparkline>
            <x14:sparkline>
              <xm:f>YearOnYear!F5:Q5</xm:f>
              <xm:sqref>R5</xm:sqref>
            </x14:sparkline>
            <x14:sparkline>
              <xm:f>YearOnYear!F6:Q6</xm:f>
              <xm:sqref>R6</xm:sqref>
            </x14:sparkline>
            <x14:sparkline>
              <xm:f>YearOnYear!F7:Q7</xm:f>
              <xm:sqref>R7</xm:sqref>
            </x14:sparkline>
            <x14:sparkline>
              <xm:f>YearOnYear!F8:Q8</xm:f>
              <xm:sqref>R8</xm:sqref>
            </x14:sparkline>
            <x14:sparkline>
              <xm:f>YearOnYear!F9:Q9</xm:f>
              <xm:sqref>R9</xm:sqref>
            </x14:sparkline>
            <x14:sparkline>
              <xm:f>YearOnYear!F10:Q10</xm:f>
              <xm:sqref>R10</xm:sqref>
            </x14:sparkline>
            <x14:sparkline>
              <xm:f>YearOnYear!F11:Q11</xm:f>
              <xm:sqref>R11</xm:sqref>
            </x14:sparkline>
            <x14:sparkline>
              <xm:f>YearOnYear!F12:Q12</xm:f>
              <xm:sqref>R12</xm:sqref>
            </x14:sparkline>
          </x14:sparklines>
        </x14:sparklineGroup>
        <x14:sparklineGroup type="stacked" displayEmptyCellsAs="gap" low="1" negative="1">
          <x14:colorSeries rgb="FF92D050"/>
          <x14:colorNegative rgb="FFC00000"/>
          <x14:colorAxis rgb="FF000000"/>
          <x14:colorMarkers theme="4" tint="-0.499984740745262"/>
          <x14:colorFirst theme="4" tint="0.39997558519241921"/>
          <x14:colorLast theme="4" tint="0.39997558519241921"/>
          <x14:colorHigh theme="4"/>
          <x14:colorLow rgb="FFFF0000"/>
          <x14:sparklines>
            <x14:sparkline>
              <xm:f>YearOnYear!F29:Q29</xm:f>
              <xm:sqref>R29</xm:sqref>
            </x14:sparkline>
            <x14:sparkline>
              <xm:f>YearOnYear!F30:Q30</xm:f>
              <xm:sqref>R30</xm:sqref>
            </x14:sparkline>
          </x14:sparklines>
        </x14:sparklineGroup>
        <x14:sparklineGroup type="stacked" displayEmptyCellsAs="gap" low="1" negative="1">
          <x14:colorSeries rgb="FF92D050"/>
          <x14:colorNegative rgb="FFC00000"/>
          <x14:colorAxis rgb="FF000000"/>
          <x14:colorMarkers theme="4" tint="-0.499984740745262"/>
          <x14:colorFirst theme="4" tint="0.39997558519241921"/>
          <x14:colorLast theme="4" tint="0.39997558519241921"/>
          <x14:colorHigh theme="4"/>
          <x14:colorLow rgb="FFFF0000"/>
          <x14:sparklines>
            <x14:sparkline>
              <xm:f>YearOnYear!F71:Q71</xm:f>
              <xm:sqref>R71</xm:sqref>
            </x14:sparkline>
            <x14:sparkline>
              <xm:f>YearOnYear!F72:Q72</xm:f>
              <xm:sqref>R72</xm:sqref>
            </x14:sparkline>
            <x14:sparkline>
              <xm:f>YearOnYear!F73:Q73</xm:f>
              <xm:sqref>R73</xm:sqref>
            </x14:sparkline>
            <x14:sparkline>
              <xm:f>YearOnYear!F74:Q74</xm:f>
              <xm:sqref>R74</xm:sqref>
            </x14:sparkline>
            <x14:sparkline>
              <xm:f>YearOnYear!F75:Q75</xm:f>
              <xm:sqref>R75</xm:sqref>
            </x14:sparkline>
            <x14:sparkline>
              <xm:f>YearOnYear!F76:Q76</xm:f>
              <xm:sqref>R76</xm:sqref>
            </x14:sparkline>
            <x14:sparkline>
              <xm:f>YearOnYear!F77:Q77</xm:f>
              <xm:sqref>R77</xm:sqref>
            </x14:sparkline>
            <x14:sparkline>
              <xm:f>YearOnYear!F78:Q78</xm:f>
              <xm:sqref>R78</xm:sqref>
            </x14:sparkline>
            <x14:sparkline>
              <xm:f>YearOnYear!F79:Q79</xm:f>
              <xm:sqref>R79</xm:sqref>
            </x14:sparkline>
          </x14:sparklines>
        </x14:sparklineGroup>
        <x14:sparklineGroup type="stacked" displayEmptyCellsAs="gap" low="1" negative="1">
          <x14:colorSeries rgb="FF92D050"/>
          <x14:colorNegative rgb="FFC00000"/>
          <x14:colorAxis rgb="FF000000"/>
          <x14:colorMarkers theme="4" tint="-0.499984740745262"/>
          <x14:colorFirst theme="4" tint="0.39997558519241921"/>
          <x14:colorLast theme="4" tint="0.39997558519241921"/>
          <x14:colorHigh theme="4"/>
          <x14:colorLow rgb="FFFF0000"/>
          <x14:sparklines>
            <x14:sparkline>
              <xm:f>YearOnYear!F86:Q86</xm:f>
              <xm:sqref>R86</xm:sqref>
            </x14:sparkline>
          </x14:sparklines>
        </x14:sparklineGroup>
        <x14:sparklineGroup type="stacked" displayEmptyCellsAs="gap" high="1" low="1" negative="1">
          <x14:colorSeries rgb="FFC00000"/>
          <x14:colorNegative rgb="FF92D050"/>
          <x14:colorAxis rgb="FF000000"/>
          <x14:colorMarkers theme="4" tint="-0.499984740745262"/>
          <x14:colorFirst theme="4" tint="0.39997558519241921"/>
          <x14:colorLast theme="4" tint="0.39997558519241921"/>
          <x14:colorHigh rgb="FFFF0000"/>
          <x14:colorLow rgb="FF92D050"/>
          <x14:sparklines>
            <x14:sparkline>
              <xm:f>YearOnYear!F81:Q81</xm:f>
              <xm:sqref>R81</xm:sqref>
            </x14:sparkline>
            <x14:sparkline>
              <xm:f>YearOnYear!F82:Q82</xm:f>
              <xm:sqref>R82</xm:sqref>
            </x14:sparkline>
            <x14:sparkline>
              <xm:f>YearOnYear!F83:Q83</xm:f>
              <xm:sqref>R83</xm:sqref>
            </x14:sparkline>
            <x14:sparkline>
              <xm:f>YearOnYear!F84:Q84</xm:f>
              <xm:sqref>R84</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0" tint="-0.499984740745262"/>
  </sheetPr>
  <dimension ref="A1:Q92"/>
  <sheetViews>
    <sheetView topLeftCell="A77" zoomScale="70" zoomScaleNormal="70" workbookViewId="0">
      <selection activeCell="A29" sqref="A29:XFD29"/>
    </sheetView>
  </sheetViews>
  <sheetFormatPr defaultRowHeight="14.25" x14ac:dyDescent="0.2"/>
  <cols>
    <col min="1" max="1" width="17.75" style="69" customWidth="1"/>
    <col min="2" max="2" width="79.375" style="69" customWidth="1"/>
    <col min="3" max="3" width="10.875" style="125" hidden="1" customWidth="1"/>
    <col min="4" max="5" width="3.25" style="69" hidden="1" customWidth="1"/>
    <col min="6" max="17" width="9" style="69"/>
    <col min="18" max="18" width="77.75" style="69" customWidth="1"/>
    <col min="19" max="16384" width="9" style="69"/>
  </cols>
  <sheetData>
    <row r="1" spans="1:17" ht="27.75" customHeight="1" x14ac:dyDescent="0.2">
      <c r="A1" s="66" t="s">
        <v>0</v>
      </c>
      <c r="B1" s="67" t="s">
        <v>1</v>
      </c>
      <c r="C1" s="68" t="s">
        <v>2</v>
      </c>
      <c r="D1" s="68" t="s">
        <v>3</v>
      </c>
      <c r="E1" s="68" t="s">
        <v>4</v>
      </c>
      <c r="F1" s="213" t="s">
        <v>5</v>
      </c>
      <c r="G1" s="213"/>
      <c r="H1" s="213"/>
      <c r="I1" s="213" t="s">
        <v>6</v>
      </c>
      <c r="J1" s="213"/>
      <c r="K1" s="213"/>
      <c r="L1" s="213" t="s">
        <v>7</v>
      </c>
      <c r="M1" s="213"/>
      <c r="N1" s="213"/>
      <c r="O1" s="213" t="s">
        <v>8</v>
      </c>
      <c r="P1" s="213"/>
      <c r="Q1" s="214"/>
    </row>
    <row r="2" spans="1:17" s="74" customFormat="1" ht="50.1" customHeight="1" x14ac:dyDescent="0.2">
      <c r="A2" s="70" t="s">
        <v>9</v>
      </c>
      <c r="B2" s="71" t="s">
        <v>10</v>
      </c>
      <c r="C2" s="72"/>
      <c r="D2" s="72"/>
      <c r="E2" s="72"/>
      <c r="F2" s="73">
        <v>41730</v>
      </c>
      <c r="G2" s="73">
        <v>41760</v>
      </c>
      <c r="H2" s="73">
        <v>41791</v>
      </c>
      <c r="I2" s="73">
        <v>41821</v>
      </c>
      <c r="J2" s="73">
        <v>41852</v>
      </c>
      <c r="K2" s="73">
        <v>41883</v>
      </c>
      <c r="L2" s="73">
        <v>41913</v>
      </c>
      <c r="M2" s="73">
        <v>41944</v>
      </c>
      <c r="N2" s="73">
        <v>41974</v>
      </c>
      <c r="O2" s="73">
        <v>42005</v>
      </c>
      <c r="P2" s="73">
        <v>42036</v>
      </c>
      <c r="Q2" s="73">
        <v>42064</v>
      </c>
    </row>
    <row r="3" spans="1:17" ht="50.1" customHeight="1" x14ac:dyDescent="0.2">
      <c r="A3" s="75" t="s">
        <v>12</v>
      </c>
      <c r="B3" s="76" t="s">
        <v>13</v>
      </c>
      <c r="C3" s="75" t="s">
        <v>14</v>
      </c>
      <c r="D3" s="77" t="s">
        <v>15</v>
      </c>
      <c r="E3" s="77" t="s">
        <v>16</v>
      </c>
      <c r="F3" s="78">
        <v>0.98</v>
      </c>
      <c r="G3" s="78">
        <v>0.99</v>
      </c>
      <c r="H3" s="78">
        <v>0.98</v>
      </c>
      <c r="I3" s="78">
        <v>0.99</v>
      </c>
      <c r="J3" s="78">
        <v>0.99</v>
      </c>
      <c r="K3" s="78">
        <v>0.98</v>
      </c>
      <c r="L3" s="78">
        <v>1</v>
      </c>
      <c r="M3" s="78">
        <v>0.99</v>
      </c>
      <c r="N3" s="78">
        <v>0.99</v>
      </c>
      <c r="O3" s="78">
        <v>0.98</v>
      </c>
      <c r="P3" s="78">
        <v>1</v>
      </c>
      <c r="Q3" s="78">
        <v>0.99</v>
      </c>
    </row>
    <row r="4" spans="1:17" ht="50.1" customHeight="1" x14ac:dyDescent="0.2">
      <c r="A4" s="75" t="s">
        <v>17</v>
      </c>
      <c r="B4" s="79" t="s">
        <v>18</v>
      </c>
      <c r="C4" s="75" t="s">
        <v>14</v>
      </c>
      <c r="D4" s="77" t="s">
        <v>15</v>
      </c>
      <c r="E4" s="77" t="s">
        <v>16</v>
      </c>
      <c r="F4" s="80">
        <v>0.86</v>
      </c>
      <c r="G4" s="80">
        <v>0.82</v>
      </c>
      <c r="H4" s="80">
        <v>0.84</v>
      </c>
      <c r="I4" s="80">
        <v>0.83</v>
      </c>
      <c r="J4" s="80">
        <v>0.86</v>
      </c>
      <c r="K4" s="80">
        <v>0.85</v>
      </c>
      <c r="L4" s="80">
        <v>0.89</v>
      </c>
      <c r="M4" s="80">
        <v>0.85</v>
      </c>
      <c r="N4" s="80">
        <v>0.91</v>
      </c>
      <c r="O4" s="80">
        <v>0.85</v>
      </c>
      <c r="P4" s="80">
        <v>0.86</v>
      </c>
      <c r="Q4" s="80">
        <v>0.92</v>
      </c>
    </row>
    <row r="5" spans="1:17" ht="50.1" customHeight="1" x14ac:dyDescent="0.2">
      <c r="A5" s="75" t="s">
        <v>19</v>
      </c>
      <c r="B5" s="76" t="s">
        <v>20</v>
      </c>
      <c r="C5" s="75" t="s">
        <v>14</v>
      </c>
      <c r="D5" s="77" t="s">
        <v>15</v>
      </c>
      <c r="E5" s="77" t="s">
        <v>16</v>
      </c>
      <c r="F5" s="80">
        <v>0.92</v>
      </c>
      <c r="G5" s="80">
        <v>0.93</v>
      </c>
      <c r="H5" s="80">
        <v>0.94</v>
      </c>
      <c r="I5" s="80">
        <v>0.9</v>
      </c>
      <c r="J5" s="80">
        <v>0.87</v>
      </c>
      <c r="K5" s="80">
        <v>0.91</v>
      </c>
      <c r="L5" s="80">
        <v>0.95</v>
      </c>
      <c r="M5" s="80">
        <v>0.89</v>
      </c>
      <c r="N5" s="80">
        <v>0.94</v>
      </c>
      <c r="O5" s="80">
        <v>0.9</v>
      </c>
      <c r="P5" s="80">
        <v>0.99</v>
      </c>
      <c r="Q5" s="80">
        <v>0.96</v>
      </c>
    </row>
    <row r="6" spans="1:17" ht="50.1" customHeight="1" x14ac:dyDescent="0.2">
      <c r="A6" s="75" t="s">
        <v>21</v>
      </c>
      <c r="B6" s="81" t="s">
        <v>22</v>
      </c>
      <c r="C6" s="75" t="s">
        <v>14</v>
      </c>
      <c r="D6" s="77" t="s">
        <v>15</v>
      </c>
      <c r="E6" s="77" t="s">
        <v>16</v>
      </c>
      <c r="F6" s="80">
        <v>0.95</v>
      </c>
      <c r="G6" s="80">
        <v>0.9</v>
      </c>
      <c r="H6" s="80">
        <v>0.95</v>
      </c>
      <c r="I6" s="80">
        <v>0.94</v>
      </c>
      <c r="J6" s="80">
        <v>0.95</v>
      </c>
      <c r="K6" s="80">
        <v>0.94</v>
      </c>
      <c r="L6" s="80">
        <v>0.95</v>
      </c>
      <c r="M6" s="80">
        <v>0.95</v>
      </c>
      <c r="N6" s="80">
        <v>0.96</v>
      </c>
      <c r="O6" s="80">
        <v>0.9</v>
      </c>
      <c r="P6" s="80">
        <v>0.97</v>
      </c>
      <c r="Q6" s="80">
        <v>0.94</v>
      </c>
    </row>
    <row r="7" spans="1:17" ht="50.1" customHeight="1" x14ac:dyDescent="0.2">
      <c r="A7" s="75" t="s">
        <v>23</v>
      </c>
      <c r="B7" s="81" t="s">
        <v>24</v>
      </c>
      <c r="C7" s="75" t="s">
        <v>14</v>
      </c>
      <c r="D7" s="77" t="s">
        <v>15</v>
      </c>
      <c r="E7" s="77" t="s">
        <v>16</v>
      </c>
      <c r="F7" s="80">
        <v>0.98</v>
      </c>
      <c r="G7" s="80">
        <v>0.96</v>
      </c>
      <c r="H7" s="80">
        <v>0.98</v>
      </c>
      <c r="I7" s="80">
        <v>1</v>
      </c>
      <c r="J7" s="80">
        <v>0.99</v>
      </c>
      <c r="K7" s="80">
        <v>0.99</v>
      </c>
      <c r="L7" s="80">
        <v>0.99</v>
      </c>
      <c r="M7" s="80">
        <v>1</v>
      </c>
      <c r="N7" s="80">
        <v>1</v>
      </c>
      <c r="O7" s="80">
        <v>0.99</v>
      </c>
      <c r="P7" s="80">
        <v>0.99</v>
      </c>
      <c r="Q7" s="80">
        <v>0.99</v>
      </c>
    </row>
    <row r="8" spans="1:17" ht="50.1" customHeight="1" x14ac:dyDescent="0.2">
      <c r="A8" s="75" t="s">
        <v>25</v>
      </c>
      <c r="B8" s="82" t="s">
        <v>26</v>
      </c>
      <c r="C8" s="77" t="s">
        <v>14</v>
      </c>
      <c r="D8" s="77" t="s">
        <v>15</v>
      </c>
      <c r="E8" s="77" t="s">
        <v>16</v>
      </c>
      <c r="F8" s="80"/>
      <c r="G8" s="80"/>
      <c r="H8" s="80">
        <v>1</v>
      </c>
      <c r="I8" s="80"/>
      <c r="J8" s="80"/>
      <c r="K8" s="80">
        <v>1</v>
      </c>
      <c r="L8" s="80">
        <v>1</v>
      </c>
      <c r="M8" s="80"/>
      <c r="N8" s="80">
        <v>1</v>
      </c>
      <c r="O8" s="80">
        <v>1</v>
      </c>
      <c r="P8" s="80"/>
      <c r="Q8" s="80"/>
    </row>
    <row r="9" spans="1:17" ht="50.1" customHeight="1" x14ac:dyDescent="0.2">
      <c r="A9" s="75" t="s">
        <v>27</v>
      </c>
      <c r="B9" s="82" t="s">
        <v>28</v>
      </c>
      <c r="C9" s="77" t="s">
        <v>14</v>
      </c>
      <c r="D9" s="77" t="s">
        <v>15</v>
      </c>
      <c r="E9" s="77" t="s">
        <v>16</v>
      </c>
      <c r="F9" s="80">
        <v>1</v>
      </c>
      <c r="G9" s="80">
        <v>1</v>
      </c>
      <c r="H9" s="80">
        <v>1</v>
      </c>
      <c r="I9" s="80">
        <v>1</v>
      </c>
      <c r="J9" s="80">
        <v>1</v>
      </c>
      <c r="K9" s="80">
        <v>1</v>
      </c>
      <c r="L9" s="80">
        <v>1</v>
      </c>
      <c r="M9" s="80">
        <v>1</v>
      </c>
      <c r="N9" s="80">
        <v>1</v>
      </c>
      <c r="O9" s="80">
        <v>1</v>
      </c>
      <c r="P9" s="80">
        <v>1</v>
      </c>
      <c r="Q9" s="80">
        <v>1</v>
      </c>
    </row>
    <row r="10" spans="1:17" ht="50.1" customHeight="1" x14ac:dyDescent="0.2">
      <c r="A10" s="75" t="s">
        <v>29</v>
      </c>
      <c r="B10" s="83" t="s">
        <v>30</v>
      </c>
      <c r="C10" s="77" t="s">
        <v>14</v>
      </c>
      <c r="D10" s="77" t="s">
        <v>15</v>
      </c>
      <c r="E10" s="77" t="s">
        <v>16</v>
      </c>
      <c r="F10" s="80">
        <v>0.25</v>
      </c>
      <c r="G10" s="80">
        <v>0.25</v>
      </c>
      <c r="H10" s="80">
        <v>0.25</v>
      </c>
      <c r="I10" s="80">
        <v>1</v>
      </c>
      <c r="J10" s="80">
        <v>0.8</v>
      </c>
      <c r="K10" s="80">
        <v>0.89</v>
      </c>
      <c r="L10" s="80">
        <v>1</v>
      </c>
      <c r="M10" s="80">
        <v>1</v>
      </c>
      <c r="N10" s="80">
        <v>1</v>
      </c>
      <c r="O10" s="80">
        <v>1</v>
      </c>
      <c r="P10" s="80">
        <v>0.75</v>
      </c>
      <c r="Q10" s="80">
        <v>1</v>
      </c>
    </row>
    <row r="11" spans="1:17" ht="50.1" customHeight="1" x14ac:dyDescent="0.2">
      <c r="A11" s="75" t="s">
        <v>31</v>
      </c>
      <c r="B11" s="84" t="s">
        <v>32</v>
      </c>
      <c r="C11" s="77" t="s">
        <v>14</v>
      </c>
      <c r="D11" s="77" t="s">
        <v>15</v>
      </c>
      <c r="E11" s="77" t="s">
        <v>16</v>
      </c>
      <c r="F11" s="80">
        <v>1</v>
      </c>
      <c r="G11" s="80">
        <v>0</v>
      </c>
      <c r="H11" s="80">
        <v>0.5</v>
      </c>
      <c r="I11" s="80">
        <v>0.66</v>
      </c>
      <c r="J11" s="80">
        <v>0.33</v>
      </c>
      <c r="K11" s="80">
        <v>0.56000000000000005</v>
      </c>
      <c r="L11" s="80">
        <v>0.4</v>
      </c>
      <c r="M11" s="80">
        <v>1</v>
      </c>
      <c r="N11" s="80">
        <v>1</v>
      </c>
      <c r="O11" s="80">
        <v>1</v>
      </c>
      <c r="P11" s="80">
        <v>0.67</v>
      </c>
      <c r="Q11" s="80">
        <v>0.5</v>
      </c>
    </row>
    <row r="12" spans="1:17" ht="50.1" customHeight="1" x14ac:dyDescent="0.2">
      <c r="A12" s="75" t="s">
        <v>33</v>
      </c>
      <c r="B12" s="83" t="s">
        <v>34</v>
      </c>
      <c r="C12" s="77" t="s">
        <v>14</v>
      </c>
      <c r="D12" s="77" t="s">
        <v>15</v>
      </c>
      <c r="E12" s="77" t="s">
        <v>35</v>
      </c>
      <c r="F12" s="85"/>
      <c r="G12" s="85"/>
      <c r="H12" s="85">
        <v>3</v>
      </c>
      <c r="I12" s="85"/>
      <c r="J12" s="85"/>
      <c r="K12" s="85">
        <v>3</v>
      </c>
      <c r="L12" s="85"/>
      <c r="M12" s="85"/>
      <c r="N12" s="85">
        <v>3</v>
      </c>
      <c r="O12" s="85"/>
      <c r="P12" s="85"/>
      <c r="Q12" s="85">
        <v>3</v>
      </c>
    </row>
    <row r="13" spans="1:17" s="74" customFormat="1" ht="50.1" customHeight="1" x14ac:dyDescent="0.2">
      <c r="A13" s="86" t="s">
        <v>36</v>
      </c>
      <c r="B13" s="71" t="s">
        <v>37</v>
      </c>
      <c r="C13" s="72"/>
      <c r="D13" s="72"/>
      <c r="E13" s="72"/>
      <c r="F13" s="87"/>
      <c r="G13" s="87"/>
      <c r="H13" s="87"/>
      <c r="I13" s="87"/>
      <c r="J13" s="87"/>
      <c r="K13" s="87"/>
      <c r="L13" s="87"/>
      <c r="M13" s="87"/>
      <c r="N13" s="87"/>
      <c r="O13" s="87"/>
      <c r="P13" s="87"/>
      <c r="Q13" s="88"/>
    </row>
    <row r="14" spans="1:17" ht="50.1" customHeight="1" x14ac:dyDescent="0.2">
      <c r="A14" s="77" t="s">
        <v>38</v>
      </c>
      <c r="B14" s="89" t="s">
        <v>212</v>
      </c>
      <c r="C14" s="90" t="s">
        <v>39</v>
      </c>
      <c r="D14" s="91" t="s">
        <v>40</v>
      </c>
      <c r="E14" s="77" t="s">
        <v>16</v>
      </c>
      <c r="F14" s="92"/>
      <c r="G14" s="92"/>
      <c r="H14" s="80"/>
      <c r="I14" s="92"/>
      <c r="J14" s="92"/>
      <c r="K14" s="93"/>
      <c r="L14" s="92"/>
      <c r="M14" s="92"/>
      <c r="N14" s="93"/>
      <c r="O14" s="92"/>
      <c r="P14" s="92"/>
      <c r="Q14" s="93"/>
    </row>
    <row r="15" spans="1:17" ht="50.1" customHeight="1" x14ac:dyDescent="0.2">
      <c r="A15" s="77" t="s">
        <v>213</v>
      </c>
      <c r="B15" s="94" t="s">
        <v>214</v>
      </c>
      <c r="C15" s="95"/>
      <c r="D15" s="96"/>
      <c r="E15" s="77"/>
      <c r="F15" s="92"/>
      <c r="G15" s="92"/>
      <c r="H15" s="80"/>
      <c r="I15" s="92"/>
      <c r="J15" s="92"/>
      <c r="K15" s="97"/>
      <c r="L15" s="92"/>
      <c r="M15" s="92"/>
      <c r="N15" s="97"/>
      <c r="O15" s="92"/>
      <c r="P15" s="92"/>
      <c r="Q15" s="97"/>
    </row>
    <row r="16" spans="1:17" ht="50.1" customHeight="1" x14ac:dyDescent="0.2">
      <c r="A16" s="77" t="s">
        <v>42</v>
      </c>
      <c r="B16" s="98" t="s">
        <v>43</v>
      </c>
      <c r="C16" s="99" t="s">
        <v>14</v>
      </c>
      <c r="D16" s="100" t="s">
        <v>40</v>
      </c>
      <c r="E16" s="77" t="s">
        <v>16</v>
      </c>
      <c r="F16" s="92"/>
      <c r="G16" s="92"/>
      <c r="H16" s="80">
        <v>0.44</v>
      </c>
      <c r="I16" s="92"/>
      <c r="J16" s="92"/>
      <c r="K16" s="101">
        <v>0.1666</v>
      </c>
      <c r="L16" s="92"/>
      <c r="M16" s="92"/>
      <c r="N16" s="101">
        <v>0.5</v>
      </c>
      <c r="O16" s="92"/>
      <c r="P16" s="92"/>
      <c r="Q16" s="101">
        <v>1</v>
      </c>
    </row>
    <row r="17" spans="1:17" s="74" customFormat="1" ht="50.1" customHeight="1" x14ac:dyDescent="0.2">
      <c r="A17" s="86" t="s">
        <v>44</v>
      </c>
      <c r="B17" s="71" t="s">
        <v>45</v>
      </c>
      <c r="C17" s="72"/>
      <c r="D17" s="72"/>
      <c r="E17" s="72"/>
      <c r="F17" s="87"/>
      <c r="G17" s="87"/>
      <c r="H17" s="87"/>
      <c r="I17" s="87"/>
      <c r="J17" s="87"/>
      <c r="K17" s="87"/>
      <c r="L17" s="87"/>
      <c r="M17" s="87"/>
      <c r="N17" s="87"/>
      <c r="O17" s="87"/>
      <c r="P17" s="87"/>
      <c r="Q17" s="88"/>
    </row>
    <row r="18" spans="1:17" ht="50.1" customHeight="1" x14ac:dyDescent="0.2">
      <c r="A18" s="102" t="s">
        <v>46</v>
      </c>
      <c r="B18" s="84" t="s">
        <v>47</v>
      </c>
      <c r="C18" s="102" t="s">
        <v>14</v>
      </c>
      <c r="D18" s="103" t="s">
        <v>15</v>
      </c>
      <c r="E18" s="103" t="s">
        <v>16</v>
      </c>
      <c r="F18" s="80">
        <v>0</v>
      </c>
      <c r="G18" s="80">
        <v>0</v>
      </c>
      <c r="H18" s="80">
        <v>0</v>
      </c>
      <c r="I18" s="80">
        <v>0</v>
      </c>
      <c r="J18" s="80">
        <v>0</v>
      </c>
      <c r="K18" s="80">
        <v>0</v>
      </c>
      <c r="L18" s="80">
        <v>0</v>
      </c>
      <c r="M18" s="80">
        <v>0</v>
      </c>
      <c r="N18" s="80">
        <v>0</v>
      </c>
      <c r="O18" s="80">
        <v>0</v>
      </c>
      <c r="P18" s="80">
        <v>0</v>
      </c>
      <c r="Q18" s="80">
        <v>0</v>
      </c>
    </row>
    <row r="19" spans="1:17" ht="50.1" customHeight="1" x14ac:dyDescent="0.2">
      <c r="A19" s="102" t="s">
        <v>48</v>
      </c>
      <c r="B19" s="84" t="s">
        <v>49</v>
      </c>
      <c r="C19" s="102" t="s">
        <v>14</v>
      </c>
      <c r="D19" s="103" t="s">
        <v>15</v>
      </c>
      <c r="E19" s="103" t="s">
        <v>50</v>
      </c>
      <c r="F19" s="75">
        <v>0</v>
      </c>
      <c r="G19" s="75">
        <v>0</v>
      </c>
      <c r="H19" s="75">
        <v>0</v>
      </c>
      <c r="I19" s="75">
        <v>0</v>
      </c>
      <c r="J19" s="75">
        <v>0</v>
      </c>
      <c r="K19" s="75">
        <v>0</v>
      </c>
      <c r="L19" s="75">
        <v>0</v>
      </c>
      <c r="M19" s="75">
        <v>0</v>
      </c>
      <c r="N19" s="75">
        <v>0</v>
      </c>
      <c r="O19" s="75">
        <v>0</v>
      </c>
      <c r="P19" s="75">
        <v>0</v>
      </c>
      <c r="Q19" s="75">
        <v>0</v>
      </c>
    </row>
    <row r="20" spans="1:17" ht="50.1" customHeight="1" x14ac:dyDescent="0.2">
      <c r="A20" s="102" t="s">
        <v>51</v>
      </c>
      <c r="B20" s="84" t="s">
        <v>52</v>
      </c>
      <c r="C20" s="102" t="s">
        <v>53</v>
      </c>
      <c r="D20" s="103" t="s">
        <v>15</v>
      </c>
      <c r="E20" s="103" t="s">
        <v>50</v>
      </c>
      <c r="F20" s="75">
        <v>0</v>
      </c>
      <c r="G20" s="75">
        <v>0</v>
      </c>
      <c r="H20" s="75">
        <v>0</v>
      </c>
      <c r="I20" s="75">
        <v>0</v>
      </c>
      <c r="J20" s="75">
        <v>0</v>
      </c>
      <c r="K20" s="75">
        <v>0</v>
      </c>
      <c r="L20" s="75">
        <v>0</v>
      </c>
      <c r="M20" s="75">
        <v>0</v>
      </c>
      <c r="N20" s="75">
        <v>0</v>
      </c>
      <c r="O20" s="75">
        <v>0</v>
      </c>
      <c r="P20" s="75">
        <v>0</v>
      </c>
      <c r="Q20" s="75">
        <v>0</v>
      </c>
    </row>
    <row r="21" spans="1:17" ht="50.1" customHeight="1" x14ac:dyDescent="0.2">
      <c r="A21" s="102" t="s">
        <v>54</v>
      </c>
      <c r="B21" s="84" t="s">
        <v>55</v>
      </c>
      <c r="C21" s="102" t="s">
        <v>53</v>
      </c>
      <c r="D21" s="103" t="s">
        <v>15</v>
      </c>
      <c r="E21" s="103" t="s">
        <v>16</v>
      </c>
      <c r="F21" s="80">
        <v>0</v>
      </c>
      <c r="G21" s="80">
        <v>0</v>
      </c>
      <c r="H21" s="80">
        <v>0</v>
      </c>
      <c r="I21" s="80">
        <v>0</v>
      </c>
      <c r="J21" s="80">
        <v>0</v>
      </c>
      <c r="K21" s="80">
        <v>0</v>
      </c>
      <c r="L21" s="80">
        <v>0</v>
      </c>
      <c r="M21" s="80">
        <v>0</v>
      </c>
      <c r="N21" s="80">
        <v>0</v>
      </c>
      <c r="O21" s="80">
        <v>0</v>
      </c>
      <c r="P21" s="80">
        <v>0</v>
      </c>
      <c r="Q21" s="80">
        <v>0</v>
      </c>
    </row>
    <row r="22" spans="1:17" s="74" customFormat="1" ht="50.1" customHeight="1" x14ac:dyDescent="0.2">
      <c r="A22" s="86" t="s">
        <v>56</v>
      </c>
      <c r="B22" s="71" t="s">
        <v>57</v>
      </c>
      <c r="C22" s="72"/>
      <c r="D22" s="72"/>
      <c r="E22" s="72"/>
      <c r="F22" s="87"/>
      <c r="G22" s="87"/>
      <c r="H22" s="87"/>
      <c r="I22" s="87"/>
      <c r="J22" s="87"/>
      <c r="K22" s="87"/>
      <c r="L22" s="87"/>
      <c r="M22" s="87"/>
      <c r="N22" s="87"/>
      <c r="O22" s="87"/>
      <c r="P22" s="87"/>
      <c r="Q22" s="88"/>
    </row>
    <row r="23" spans="1:17" ht="50.1" customHeight="1" x14ac:dyDescent="0.2">
      <c r="A23" s="77" t="s">
        <v>58</v>
      </c>
      <c r="B23" s="84" t="s">
        <v>59</v>
      </c>
      <c r="C23" s="77" t="s">
        <v>60</v>
      </c>
      <c r="D23" s="77" t="s">
        <v>15</v>
      </c>
      <c r="E23" s="77" t="s">
        <v>16</v>
      </c>
      <c r="F23" s="104">
        <v>0.995</v>
      </c>
      <c r="G23" s="104">
        <v>1</v>
      </c>
      <c r="H23" s="104">
        <v>1</v>
      </c>
      <c r="I23" s="104">
        <v>0.99900000000000011</v>
      </c>
      <c r="J23" s="104">
        <v>0.99900000000000011</v>
      </c>
      <c r="K23" s="104">
        <v>0.99900000000000011</v>
      </c>
      <c r="L23" s="104">
        <v>0.99129999999999996</v>
      </c>
      <c r="M23" s="104">
        <v>0.9998999999999999</v>
      </c>
      <c r="N23" s="104">
        <v>0.9998999999999999</v>
      </c>
      <c r="O23" s="104">
        <v>0.9998999999999999</v>
      </c>
      <c r="P23" s="104">
        <v>0.9998999999999999</v>
      </c>
      <c r="Q23" s="104">
        <v>0.99919999999999998</v>
      </c>
    </row>
    <row r="24" spans="1:17" ht="50.1" customHeight="1" x14ac:dyDescent="0.2">
      <c r="A24" s="77" t="s">
        <v>61</v>
      </c>
      <c r="B24" s="84" t="s">
        <v>62</v>
      </c>
      <c r="C24" s="77" t="s">
        <v>60</v>
      </c>
      <c r="D24" s="77" t="s">
        <v>15</v>
      </c>
      <c r="E24" s="77" t="s">
        <v>16</v>
      </c>
      <c r="F24" s="104"/>
      <c r="G24" s="104">
        <v>1</v>
      </c>
      <c r="H24" s="104">
        <v>1</v>
      </c>
      <c r="I24" s="104">
        <v>0.99900000000000011</v>
      </c>
      <c r="J24" s="104">
        <v>0.99900000000000011</v>
      </c>
      <c r="K24" s="104">
        <v>0.99900000000000011</v>
      </c>
      <c r="L24" s="104">
        <v>0.99870000000000003</v>
      </c>
      <c r="M24" s="104">
        <v>0.99730000000000008</v>
      </c>
      <c r="N24" s="104">
        <v>0.9998999999999999</v>
      </c>
      <c r="O24" s="104">
        <v>0.9998999999999999</v>
      </c>
      <c r="P24" s="104">
        <v>0.99959999999999993</v>
      </c>
      <c r="Q24" s="104">
        <v>0.9998999999999999</v>
      </c>
    </row>
    <row r="25" spans="1:17" ht="50.1" customHeight="1" x14ac:dyDescent="0.2">
      <c r="A25" s="77" t="s">
        <v>63</v>
      </c>
      <c r="B25" s="84" t="s">
        <v>64</v>
      </c>
      <c r="C25" s="77" t="s">
        <v>65</v>
      </c>
      <c r="D25" s="77" t="s">
        <v>15</v>
      </c>
      <c r="E25" s="77" t="s">
        <v>16</v>
      </c>
      <c r="F25" s="104">
        <v>1</v>
      </c>
      <c r="G25" s="104">
        <v>1</v>
      </c>
      <c r="H25" s="104">
        <v>1</v>
      </c>
      <c r="I25" s="104">
        <v>1</v>
      </c>
      <c r="J25" s="104">
        <v>1</v>
      </c>
      <c r="K25" s="104">
        <v>1</v>
      </c>
      <c r="L25" s="104">
        <v>1</v>
      </c>
      <c r="M25" s="104">
        <v>1</v>
      </c>
      <c r="N25" s="104">
        <v>1</v>
      </c>
      <c r="O25" s="104">
        <v>1</v>
      </c>
      <c r="P25" s="104">
        <v>1</v>
      </c>
      <c r="Q25" s="104">
        <v>1</v>
      </c>
    </row>
    <row r="26" spans="1:17" ht="50.1" customHeight="1" x14ac:dyDescent="0.2">
      <c r="A26" s="77" t="s">
        <v>66</v>
      </c>
      <c r="B26" s="84" t="s">
        <v>67</v>
      </c>
      <c r="C26" s="77" t="s">
        <v>65</v>
      </c>
      <c r="D26" s="77" t="s">
        <v>15</v>
      </c>
      <c r="E26" s="77" t="s">
        <v>16</v>
      </c>
      <c r="F26" s="104">
        <v>0</v>
      </c>
      <c r="G26" s="104">
        <v>0</v>
      </c>
      <c r="H26" s="104">
        <v>0.9998999999999999</v>
      </c>
      <c r="I26" s="104">
        <v>0.9998999999999999</v>
      </c>
      <c r="J26" s="104">
        <v>0.9998999999999999</v>
      </c>
      <c r="K26" s="104">
        <v>0.9998999999999999</v>
      </c>
      <c r="L26" s="104">
        <v>0.9998999999999999</v>
      </c>
      <c r="M26" s="104">
        <v>0.9998999999999999</v>
      </c>
      <c r="N26" s="104">
        <v>0.9998999999999999</v>
      </c>
      <c r="O26" s="104">
        <v>0.99980000000000002</v>
      </c>
      <c r="P26" s="104">
        <v>0.99980000000000002</v>
      </c>
      <c r="Q26" s="104">
        <v>0.99980000000000002</v>
      </c>
    </row>
    <row r="27" spans="1:17" ht="50.1" customHeight="1" x14ac:dyDescent="0.2">
      <c r="A27" s="77" t="s">
        <v>68</v>
      </c>
      <c r="B27" s="83" t="s">
        <v>69</v>
      </c>
      <c r="C27" s="77" t="s">
        <v>14</v>
      </c>
      <c r="D27" s="77" t="s">
        <v>15</v>
      </c>
      <c r="E27" s="77" t="s">
        <v>16</v>
      </c>
      <c r="F27" s="104">
        <v>1</v>
      </c>
      <c r="G27" s="104">
        <v>1</v>
      </c>
      <c r="H27" s="104">
        <v>1</v>
      </c>
      <c r="I27" s="104">
        <v>1</v>
      </c>
      <c r="J27" s="104">
        <v>1</v>
      </c>
      <c r="K27" s="104">
        <v>1</v>
      </c>
      <c r="L27" s="104">
        <v>1</v>
      </c>
      <c r="M27" s="104">
        <v>1</v>
      </c>
      <c r="N27" s="104">
        <v>1</v>
      </c>
      <c r="O27" s="104">
        <v>1</v>
      </c>
      <c r="P27" s="104">
        <v>1</v>
      </c>
      <c r="Q27" s="104">
        <v>1</v>
      </c>
    </row>
    <row r="28" spans="1:17" s="74" customFormat="1" ht="50.1" customHeight="1" x14ac:dyDescent="0.2">
      <c r="A28" s="86" t="s">
        <v>70</v>
      </c>
      <c r="B28" s="71" t="s">
        <v>71</v>
      </c>
      <c r="C28" s="72"/>
      <c r="D28" s="72"/>
      <c r="E28" s="72"/>
      <c r="F28" s="87"/>
      <c r="G28" s="87"/>
      <c r="H28" s="87"/>
      <c r="I28" s="87"/>
      <c r="J28" s="87"/>
      <c r="K28" s="87"/>
      <c r="L28" s="87"/>
      <c r="M28" s="87"/>
      <c r="N28" s="87"/>
      <c r="O28" s="87"/>
      <c r="P28" s="87"/>
      <c r="Q28" s="88"/>
    </row>
    <row r="29" spans="1:17" ht="50.1" customHeight="1" x14ac:dyDescent="0.2">
      <c r="A29" s="77" t="s">
        <v>72</v>
      </c>
      <c r="B29" s="84" t="s">
        <v>73</v>
      </c>
      <c r="C29" s="77" t="s">
        <v>39</v>
      </c>
      <c r="D29" s="77" t="s">
        <v>15</v>
      </c>
      <c r="E29" s="77" t="s">
        <v>16</v>
      </c>
      <c r="F29" s="80">
        <v>0.98</v>
      </c>
      <c r="G29" s="80">
        <v>0.95</v>
      </c>
      <c r="H29" s="80">
        <v>0.96</v>
      </c>
      <c r="I29" s="80">
        <v>0.96099999999999997</v>
      </c>
      <c r="J29" s="80">
        <v>0.96499999999999997</v>
      </c>
      <c r="K29" s="80">
        <v>0.99099999999999999</v>
      </c>
      <c r="L29" s="80">
        <v>0.97</v>
      </c>
      <c r="M29" s="80">
        <v>0.97900000000000009</v>
      </c>
      <c r="N29" s="80">
        <v>0.94099999999999995</v>
      </c>
      <c r="O29" s="80">
        <v>0.98799999999999999</v>
      </c>
      <c r="P29" s="80">
        <v>0.98099999999999998</v>
      </c>
      <c r="Q29" s="80">
        <v>0.97299999999999998</v>
      </c>
    </row>
    <row r="30" spans="1:17" ht="50.1" customHeight="1" x14ac:dyDescent="0.2">
      <c r="A30" s="77" t="s">
        <v>74</v>
      </c>
      <c r="B30" s="83" t="s">
        <v>215</v>
      </c>
      <c r="C30" s="102" t="s">
        <v>39</v>
      </c>
      <c r="D30" s="102" t="s">
        <v>40</v>
      </c>
      <c r="E30" s="102" t="s">
        <v>16</v>
      </c>
      <c r="F30" s="80">
        <v>0.78971962616822433</v>
      </c>
      <c r="G30" s="80">
        <v>0.77168949771689499</v>
      </c>
      <c r="H30" s="80">
        <v>0.83796296296296291</v>
      </c>
      <c r="I30" s="80">
        <v>0.85433070866141736</v>
      </c>
      <c r="J30" s="80">
        <v>0.78947368421052633</v>
      </c>
      <c r="K30" s="80">
        <v>0.81220657276995301</v>
      </c>
      <c r="L30" s="80">
        <v>0.81132075471698117</v>
      </c>
      <c r="M30" s="80">
        <v>0.88607594936708856</v>
      </c>
      <c r="N30" s="80">
        <v>0.85207100591715978</v>
      </c>
      <c r="O30" s="80">
        <v>0.8287841191066998</v>
      </c>
      <c r="P30" s="80">
        <v>0.87674418604651161</v>
      </c>
      <c r="Q30" s="80">
        <v>0.8984375</v>
      </c>
    </row>
    <row r="31" spans="1:17" s="74" customFormat="1" ht="50.1" customHeight="1" x14ac:dyDescent="0.2">
      <c r="A31" s="86" t="s">
        <v>76</v>
      </c>
      <c r="B31" s="71" t="s">
        <v>77</v>
      </c>
      <c r="C31" s="72"/>
      <c r="D31" s="72"/>
      <c r="E31" s="72"/>
      <c r="F31" s="87"/>
      <c r="G31" s="87"/>
      <c r="H31" s="87"/>
      <c r="I31" s="87"/>
      <c r="J31" s="87"/>
      <c r="K31" s="87"/>
      <c r="L31" s="87"/>
      <c r="M31" s="87"/>
      <c r="N31" s="87"/>
      <c r="O31" s="87"/>
      <c r="P31" s="87"/>
      <c r="Q31" s="88"/>
    </row>
    <row r="32" spans="1:17" ht="50.1" customHeight="1" x14ac:dyDescent="0.2">
      <c r="A32" s="102" t="s">
        <v>78</v>
      </c>
      <c r="B32" s="105" t="s">
        <v>79</v>
      </c>
      <c r="C32" s="75" t="s">
        <v>80</v>
      </c>
      <c r="D32" s="77" t="s">
        <v>81</v>
      </c>
      <c r="E32" s="77" t="s">
        <v>35</v>
      </c>
      <c r="F32" s="106"/>
      <c r="G32" s="106"/>
      <c r="H32" s="106"/>
      <c r="I32" s="106"/>
      <c r="J32" s="106"/>
      <c r="K32" s="106"/>
      <c r="L32" s="106"/>
      <c r="M32" s="106"/>
      <c r="N32" s="106"/>
      <c r="O32" s="106"/>
      <c r="P32" s="106"/>
      <c r="Q32" s="75"/>
    </row>
    <row r="33" spans="1:17" ht="50.1" customHeight="1" x14ac:dyDescent="0.2">
      <c r="A33" s="77" t="s">
        <v>82</v>
      </c>
      <c r="B33" s="105" t="s">
        <v>216</v>
      </c>
      <c r="C33" s="75" t="s">
        <v>80</v>
      </c>
      <c r="D33" s="77" t="s">
        <v>81</v>
      </c>
      <c r="E33" s="77" t="s">
        <v>35</v>
      </c>
      <c r="F33" s="106"/>
      <c r="G33" s="106"/>
      <c r="H33" s="106"/>
      <c r="I33" s="106"/>
      <c r="J33" s="106"/>
      <c r="K33" s="106"/>
      <c r="L33" s="106"/>
      <c r="M33" s="106"/>
      <c r="N33" s="106"/>
      <c r="O33" s="106"/>
      <c r="P33" s="106"/>
      <c r="Q33" s="75"/>
    </row>
    <row r="34" spans="1:17" s="74" customFormat="1" ht="50.1" customHeight="1" x14ac:dyDescent="0.2">
      <c r="A34" s="86" t="s">
        <v>84</v>
      </c>
      <c r="B34" s="71" t="s">
        <v>85</v>
      </c>
      <c r="C34" s="72"/>
      <c r="D34" s="72"/>
      <c r="E34" s="72"/>
      <c r="F34" s="87"/>
      <c r="G34" s="87"/>
      <c r="H34" s="87"/>
      <c r="I34" s="87"/>
      <c r="J34" s="87"/>
      <c r="K34" s="87"/>
      <c r="L34" s="87"/>
      <c r="M34" s="87"/>
      <c r="N34" s="87"/>
      <c r="O34" s="87"/>
      <c r="P34" s="87"/>
      <c r="Q34" s="88"/>
    </row>
    <row r="35" spans="1:17" ht="50.1" customHeight="1" x14ac:dyDescent="0.2">
      <c r="A35" s="75" t="s">
        <v>86</v>
      </c>
      <c r="B35" s="107" t="s">
        <v>87</v>
      </c>
      <c r="C35" s="75" t="s">
        <v>60</v>
      </c>
      <c r="D35" s="77" t="s">
        <v>81</v>
      </c>
      <c r="E35" s="77"/>
      <c r="F35" s="106"/>
      <c r="G35" s="106"/>
      <c r="H35" s="106"/>
      <c r="I35" s="106"/>
      <c r="J35" s="106"/>
      <c r="K35" s="106"/>
      <c r="L35" s="106"/>
      <c r="M35" s="106"/>
      <c r="N35" s="106"/>
      <c r="O35" s="106"/>
      <c r="P35" s="106"/>
      <c r="Q35" s="75">
        <v>2</v>
      </c>
    </row>
    <row r="36" spans="1:17" ht="50.1" customHeight="1" x14ac:dyDescent="0.2">
      <c r="A36" s="75" t="s">
        <v>88</v>
      </c>
      <c r="B36" s="108" t="s">
        <v>89</v>
      </c>
      <c r="C36" s="109" t="s">
        <v>60</v>
      </c>
      <c r="D36" s="77" t="s">
        <v>81</v>
      </c>
      <c r="E36" s="77"/>
      <c r="F36" s="106"/>
      <c r="G36" s="106"/>
      <c r="H36" s="106"/>
      <c r="I36" s="106"/>
      <c r="J36" s="106"/>
      <c r="K36" s="106"/>
      <c r="L36" s="106"/>
      <c r="M36" s="106"/>
      <c r="N36" s="106"/>
      <c r="O36" s="106"/>
      <c r="P36" s="106"/>
      <c r="Q36" s="75"/>
    </row>
    <row r="37" spans="1:17" ht="50.1" customHeight="1" x14ac:dyDescent="0.2">
      <c r="A37" s="75" t="s">
        <v>90</v>
      </c>
      <c r="B37" s="108" t="s">
        <v>91</v>
      </c>
      <c r="C37" s="109" t="s">
        <v>60</v>
      </c>
      <c r="D37" s="77" t="s">
        <v>81</v>
      </c>
      <c r="E37" s="77"/>
      <c r="F37" s="106"/>
      <c r="G37" s="106"/>
      <c r="H37" s="106"/>
      <c r="I37" s="106"/>
      <c r="J37" s="106"/>
      <c r="K37" s="106"/>
      <c r="L37" s="106"/>
      <c r="M37" s="106"/>
      <c r="N37" s="106"/>
      <c r="O37" s="106"/>
      <c r="P37" s="106"/>
      <c r="Q37" s="75"/>
    </row>
    <row r="38" spans="1:17" ht="50.1" customHeight="1" x14ac:dyDescent="0.2">
      <c r="A38" s="75" t="s">
        <v>92</v>
      </c>
      <c r="B38" s="108" t="s">
        <v>93</v>
      </c>
      <c r="C38" s="109" t="s">
        <v>60</v>
      </c>
      <c r="D38" s="77" t="s">
        <v>81</v>
      </c>
      <c r="E38" s="77"/>
      <c r="F38" s="106"/>
      <c r="G38" s="106"/>
      <c r="H38" s="106"/>
      <c r="I38" s="106"/>
      <c r="J38" s="106"/>
      <c r="K38" s="106"/>
      <c r="L38" s="106"/>
      <c r="M38" s="106"/>
      <c r="N38" s="106"/>
      <c r="O38" s="106"/>
      <c r="P38" s="106"/>
      <c r="Q38" s="75"/>
    </row>
    <row r="39" spans="1:17" ht="50.1" customHeight="1" x14ac:dyDescent="0.2">
      <c r="A39" s="75" t="s">
        <v>94</v>
      </c>
      <c r="B39" s="108" t="s">
        <v>95</v>
      </c>
      <c r="C39" s="109" t="s">
        <v>60</v>
      </c>
      <c r="D39" s="77" t="s">
        <v>81</v>
      </c>
      <c r="E39" s="77"/>
      <c r="F39" s="106"/>
      <c r="G39" s="106"/>
      <c r="H39" s="106"/>
      <c r="I39" s="106"/>
      <c r="J39" s="106"/>
      <c r="K39" s="106"/>
      <c r="L39" s="106"/>
      <c r="M39" s="106"/>
      <c r="N39" s="106"/>
      <c r="O39" s="106"/>
      <c r="P39" s="106"/>
      <c r="Q39" s="75"/>
    </row>
    <row r="40" spans="1:17" ht="50.1" customHeight="1" x14ac:dyDescent="0.2">
      <c r="A40" s="75" t="s">
        <v>96</v>
      </c>
      <c r="B40" s="108" t="s">
        <v>97</v>
      </c>
      <c r="C40" s="109" t="s">
        <v>60</v>
      </c>
      <c r="D40" s="77" t="s">
        <v>81</v>
      </c>
      <c r="E40" s="77"/>
      <c r="F40" s="106"/>
      <c r="G40" s="106"/>
      <c r="H40" s="106"/>
      <c r="I40" s="106"/>
      <c r="J40" s="106"/>
      <c r="K40" s="106"/>
      <c r="L40" s="106"/>
      <c r="M40" s="106"/>
      <c r="N40" s="106"/>
      <c r="O40" s="106"/>
      <c r="P40" s="106"/>
      <c r="Q40" s="75"/>
    </row>
    <row r="41" spans="1:17" s="74" customFormat="1" ht="50.1" customHeight="1" x14ac:dyDescent="0.2">
      <c r="A41" s="86" t="s">
        <v>98</v>
      </c>
      <c r="B41" s="71" t="s">
        <v>99</v>
      </c>
      <c r="C41" s="72"/>
      <c r="D41" s="72"/>
      <c r="E41" s="72"/>
      <c r="F41" s="87"/>
      <c r="G41" s="87"/>
      <c r="H41" s="87"/>
      <c r="I41" s="87"/>
      <c r="J41" s="87"/>
      <c r="K41" s="87"/>
      <c r="L41" s="87"/>
      <c r="M41" s="87"/>
      <c r="N41" s="87"/>
      <c r="O41" s="87"/>
      <c r="P41" s="87"/>
      <c r="Q41" s="88"/>
    </row>
    <row r="42" spans="1:17" ht="50.1" customHeight="1" x14ac:dyDescent="0.2">
      <c r="A42" s="77" t="s">
        <v>100</v>
      </c>
      <c r="B42" s="84" t="s">
        <v>101</v>
      </c>
      <c r="C42" s="75" t="s">
        <v>102</v>
      </c>
      <c r="D42" s="77" t="s">
        <v>81</v>
      </c>
      <c r="E42" s="77" t="s">
        <v>16</v>
      </c>
      <c r="F42" s="106"/>
      <c r="G42" s="106"/>
      <c r="H42" s="106"/>
      <c r="I42" s="106"/>
      <c r="J42" s="106"/>
      <c r="K42" s="106"/>
      <c r="L42" s="106"/>
      <c r="M42" s="106"/>
      <c r="N42" s="106"/>
      <c r="O42" s="106"/>
      <c r="P42" s="106"/>
      <c r="Q42" s="75"/>
    </row>
    <row r="43" spans="1:17" ht="50.1" customHeight="1" x14ac:dyDescent="0.2">
      <c r="A43" s="77" t="s">
        <v>103</v>
      </c>
      <c r="B43" s="84" t="s">
        <v>217</v>
      </c>
      <c r="C43" s="75" t="s">
        <v>102</v>
      </c>
      <c r="D43" s="77" t="s">
        <v>105</v>
      </c>
      <c r="E43" s="77" t="s">
        <v>16</v>
      </c>
      <c r="F43" s="75"/>
      <c r="G43" s="75"/>
      <c r="H43" s="75"/>
      <c r="I43" s="75"/>
      <c r="J43" s="75"/>
      <c r="K43" s="75"/>
      <c r="L43" s="75"/>
      <c r="M43" s="75"/>
      <c r="N43" s="75"/>
      <c r="O43" s="75"/>
      <c r="P43" s="75"/>
      <c r="Q43" s="75"/>
    </row>
    <row r="44" spans="1:17" ht="50.1" customHeight="1" x14ac:dyDescent="0.2">
      <c r="A44" s="77" t="s">
        <v>106</v>
      </c>
      <c r="B44" s="83" t="s">
        <v>107</v>
      </c>
      <c r="C44" s="75" t="s">
        <v>102</v>
      </c>
      <c r="D44" s="77" t="s">
        <v>81</v>
      </c>
      <c r="E44" s="77" t="s">
        <v>35</v>
      </c>
      <c r="F44" s="106"/>
      <c r="G44" s="106"/>
      <c r="H44" s="106"/>
      <c r="I44" s="106"/>
      <c r="J44" s="106"/>
      <c r="K44" s="106"/>
      <c r="L44" s="106"/>
      <c r="M44" s="106"/>
      <c r="N44" s="106"/>
      <c r="O44" s="106"/>
      <c r="P44" s="106"/>
      <c r="Q44" s="75">
        <v>2</v>
      </c>
    </row>
    <row r="45" spans="1:17" ht="50.1" customHeight="1" x14ac:dyDescent="0.2">
      <c r="A45" s="77" t="s">
        <v>108</v>
      </c>
      <c r="B45" s="84" t="s">
        <v>109</v>
      </c>
      <c r="C45" s="75" t="s">
        <v>102</v>
      </c>
      <c r="D45" s="77" t="s">
        <v>40</v>
      </c>
      <c r="E45" s="77" t="s">
        <v>16</v>
      </c>
      <c r="F45" s="92"/>
      <c r="G45" s="92"/>
      <c r="H45" s="80">
        <v>1</v>
      </c>
      <c r="I45" s="92"/>
      <c r="J45" s="92"/>
      <c r="K45" s="80">
        <v>1</v>
      </c>
      <c r="L45" s="92"/>
      <c r="M45" s="92"/>
      <c r="N45" s="80">
        <v>1</v>
      </c>
      <c r="O45" s="92"/>
      <c r="P45" s="92"/>
      <c r="Q45" s="80">
        <v>1</v>
      </c>
    </row>
    <row r="46" spans="1:17" ht="50.1" customHeight="1" x14ac:dyDescent="0.2">
      <c r="A46" s="77" t="s">
        <v>110</v>
      </c>
      <c r="B46" s="84" t="s">
        <v>111</v>
      </c>
      <c r="C46" s="75" t="s">
        <v>102</v>
      </c>
      <c r="D46" s="77" t="s">
        <v>40</v>
      </c>
      <c r="E46" s="77" t="s">
        <v>16</v>
      </c>
      <c r="F46" s="106"/>
      <c r="G46" s="106"/>
      <c r="H46" s="75"/>
      <c r="I46" s="106"/>
      <c r="J46" s="106"/>
      <c r="K46" s="75"/>
      <c r="L46" s="106"/>
      <c r="M46" s="106"/>
      <c r="N46" s="75"/>
      <c r="O46" s="106"/>
      <c r="P46" s="106"/>
      <c r="Q46" s="75"/>
    </row>
    <row r="47" spans="1:17" ht="50.1" customHeight="1" x14ac:dyDescent="0.2">
      <c r="A47" s="77" t="s">
        <v>112</v>
      </c>
      <c r="B47" s="84" t="s">
        <v>113</v>
      </c>
      <c r="C47" s="75" t="s">
        <v>102</v>
      </c>
      <c r="D47" s="77" t="s">
        <v>15</v>
      </c>
      <c r="E47" s="77" t="s">
        <v>16</v>
      </c>
      <c r="F47" s="75"/>
      <c r="G47" s="75"/>
      <c r="H47" s="75"/>
      <c r="I47" s="75"/>
      <c r="J47" s="75"/>
      <c r="K47" s="75"/>
      <c r="L47" s="75"/>
      <c r="M47" s="75"/>
      <c r="N47" s="75"/>
      <c r="O47" s="75"/>
      <c r="P47" s="75"/>
      <c r="Q47" s="75"/>
    </row>
    <row r="48" spans="1:17" ht="50.1" customHeight="1" x14ac:dyDescent="0.2">
      <c r="A48" s="77" t="s">
        <v>114</v>
      </c>
      <c r="B48" s="110" t="s">
        <v>115</v>
      </c>
      <c r="C48" s="111" t="s">
        <v>102</v>
      </c>
      <c r="D48" s="100" t="s">
        <v>40</v>
      </c>
      <c r="E48" s="100" t="s">
        <v>16</v>
      </c>
      <c r="F48" s="92"/>
      <c r="G48" s="92"/>
      <c r="H48" s="101">
        <v>0.46</v>
      </c>
      <c r="I48" s="92"/>
      <c r="J48" s="92"/>
      <c r="K48" s="101">
        <v>0.46</v>
      </c>
      <c r="L48" s="92"/>
      <c r="M48" s="92"/>
      <c r="N48" s="101">
        <v>0.46</v>
      </c>
      <c r="O48" s="92"/>
      <c r="P48" s="92"/>
      <c r="Q48" s="101">
        <v>0.46</v>
      </c>
    </row>
    <row r="49" spans="1:17" s="74" customFormat="1" ht="50.1" customHeight="1" x14ac:dyDescent="0.2">
      <c r="A49" s="112" t="s">
        <v>116</v>
      </c>
      <c r="B49" s="71" t="s">
        <v>117</v>
      </c>
      <c r="C49" s="72"/>
      <c r="D49" s="72"/>
      <c r="E49" s="72"/>
      <c r="F49" s="87"/>
      <c r="G49" s="87"/>
      <c r="H49" s="87"/>
      <c r="I49" s="87"/>
      <c r="J49" s="87"/>
      <c r="K49" s="87"/>
      <c r="L49" s="87"/>
      <c r="M49" s="87"/>
      <c r="N49" s="87"/>
      <c r="O49" s="87"/>
      <c r="P49" s="87"/>
      <c r="Q49" s="88"/>
    </row>
    <row r="50" spans="1:17" ht="50.1" customHeight="1" x14ac:dyDescent="0.2">
      <c r="A50" s="75" t="s">
        <v>118</v>
      </c>
      <c r="B50" s="113" t="s">
        <v>119</v>
      </c>
      <c r="C50" s="75" t="s">
        <v>102</v>
      </c>
      <c r="D50" s="77" t="s">
        <v>81</v>
      </c>
      <c r="E50" s="77" t="s">
        <v>16</v>
      </c>
      <c r="F50" s="106"/>
      <c r="G50" s="106"/>
      <c r="H50" s="106"/>
      <c r="I50" s="106"/>
      <c r="J50" s="106"/>
      <c r="K50" s="106"/>
      <c r="L50" s="106"/>
      <c r="M50" s="106"/>
      <c r="N50" s="106"/>
      <c r="O50" s="106"/>
      <c r="P50" s="106"/>
      <c r="Q50" s="75"/>
    </row>
    <row r="51" spans="1:17" ht="50.1" customHeight="1" x14ac:dyDescent="0.2">
      <c r="A51" s="102" t="s">
        <v>120</v>
      </c>
      <c r="B51" s="83" t="s">
        <v>121</v>
      </c>
      <c r="C51" s="75" t="s">
        <v>14</v>
      </c>
      <c r="D51" s="77" t="s">
        <v>81</v>
      </c>
      <c r="E51" s="77" t="s">
        <v>16</v>
      </c>
      <c r="F51" s="106"/>
      <c r="G51" s="106"/>
      <c r="H51" s="106"/>
      <c r="I51" s="106"/>
      <c r="J51" s="106"/>
      <c r="K51" s="106"/>
      <c r="L51" s="106"/>
      <c r="M51" s="106"/>
      <c r="N51" s="106"/>
      <c r="O51" s="106"/>
      <c r="P51" s="106"/>
      <c r="Q51" s="75"/>
    </row>
    <row r="52" spans="1:17" ht="50.1" customHeight="1" x14ac:dyDescent="0.2">
      <c r="A52" s="102" t="s">
        <v>122</v>
      </c>
      <c r="B52" s="83" t="s">
        <v>123</v>
      </c>
      <c r="C52" s="77" t="s">
        <v>102</v>
      </c>
      <c r="D52" s="77" t="s">
        <v>81</v>
      </c>
      <c r="E52" s="77" t="s">
        <v>16</v>
      </c>
      <c r="F52" s="106"/>
      <c r="G52" s="106"/>
      <c r="H52" s="106"/>
      <c r="I52" s="106"/>
      <c r="J52" s="106"/>
      <c r="K52" s="106"/>
      <c r="L52" s="106"/>
      <c r="M52" s="106"/>
      <c r="N52" s="106"/>
      <c r="O52" s="106"/>
      <c r="P52" s="106"/>
      <c r="Q52" s="75"/>
    </row>
    <row r="53" spans="1:17" s="74" customFormat="1" ht="50.1" customHeight="1" x14ac:dyDescent="0.2">
      <c r="A53" s="86" t="s">
        <v>124</v>
      </c>
      <c r="B53" s="71" t="s">
        <v>125</v>
      </c>
      <c r="C53" s="72"/>
      <c r="D53" s="72"/>
      <c r="E53" s="72"/>
      <c r="F53" s="87"/>
      <c r="G53" s="87"/>
      <c r="H53" s="87"/>
      <c r="I53" s="87"/>
      <c r="J53" s="87"/>
      <c r="K53" s="87"/>
      <c r="L53" s="87"/>
      <c r="M53" s="87"/>
      <c r="N53" s="87"/>
      <c r="O53" s="87"/>
      <c r="P53" s="87"/>
      <c r="Q53" s="88"/>
    </row>
    <row r="54" spans="1:17" ht="50.1" customHeight="1" x14ac:dyDescent="0.2">
      <c r="A54" s="77" t="s">
        <v>126</v>
      </c>
      <c r="B54" s="84" t="s">
        <v>127</v>
      </c>
      <c r="C54" s="77" t="s">
        <v>65</v>
      </c>
      <c r="D54" s="77" t="s">
        <v>40</v>
      </c>
      <c r="E54" s="77" t="s">
        <v>35</v>
      </c>
      <c r="F54" s="106"/>
      <c r="G54" s="106"/>
      <c r="H54" s="75">
        <v>1</v>
      </c>
      <c r="I54" s="106"/>
      <c r="J54" s="106"/>
      <c r="K54" s="75"/>
      <c r="L54" s="106"/>
      <c r="M54" s="106"/>
      <c r="N54" s="75"/>
      <c r="O54" s="106"/>
      <c r="P54" s="106"/>
      <c r="Q54" s="75"/>
    </row>
    <row r="55" spans="1:17" ht="50.1" customHeight="1" x14ac:dyDescent="0.2">
      <c r="A55" s="100" t="s">
        <v>128</v>
      </c>
      <c r="B55" s="98" t="s">
        <v>129</v>
      </c>
      <c r="C55" s="100" t="s">
        <v>65</v>
      </c>
      <c r="D55" s="100" t="s">
        <v>40</v>
      </c>
      <c r="E55" s="100" t="s">
        <v>35</v>
      </c>
      <c r="F55" s="106"/>
      <c r="G55" s="106"/>
      <c r="H55" s="111">
        <v>1</v>
      </c>
      <c r="I55" s="106"/>
      <c r="J55" s="106"/>
      <c r="K55" s="111">
        <v>2</v>
      </c>
      <c r="L55" s="106"/>
      <c r="M55" s="106"/>
      <c r="N55" s="111">
        <v>3</v>
      </c>
      <c r="O55" s="106"/>
      <c r="P55" s="106"/>
      <c r="Q55" s="111">
        <v>3</v>
      </c>
    </row>
    <row r="56" spans="1:17" s="74" customFormat="1" ht="50.1" customHeight="1" x14ac:dyDescent="0.2">
      <c r="A56" s="86" t="s">
        <v>130</v>
      </c>
      <c r="B56" s="71" t="s">
        <v>131</v>
      </c>
      <c r="C56" s="72"/>
      <c r="D56" s="72"/>
      <c r="E56" s="72"/>
      <c r="F56" s="87"/>
      <c r="G56" s="87"/>
      <c r="H56" s="87"/>
      <c r="I56" s="87"/>
      <c r="J56" s="87"/>
      <c r="K56" s="87"/>
      <c r="L56" s="87"/>
      <c r="M56" s="87"/>
      <c r="N56" s="87"/>
      <c r="O56" s="87"/>
      <c r="P56" s="87"/>
      <c r="Q56" s="88"/>
    </row>
    <row r="57" spans="1:17" ht="50.1" customHeight="1" x14ac:dyDescent="0.2">
      <c r="A57" s="91" t="s">
        <v>132</v>
      </c>
      <c r="B57" s="89" t="s">
        <v>133</v>
      </c>
      <c r="C57" s="91" t="s">
        <v>65</v>
      </c>
      <c r="D57" s="91" t="s">
        <v>40</v>
      </c>
      <c r="E57" s="91" t="s">
        <v>16</v>
      </c>
      <c r="F57" s="92"/>
      <c r="G57" s="92"/>
      <c r="H57" s="93">
        <v>0.81200000000000006</v>
      </c>
      <c r="I57" s="92"/>
      <c r="J57" s="92"/>
      <c r="K57" s="93">
        <v>0.80900000000000005</v>
      </c>
      <c r="L57" s="92"/>
      <c r="M57" s="92"/>
      <c r="N57" s="93">
        <v>0.81299999999999994</v>
      </c>
      <c r="O57" s="92"/>
      <c r="P57" s="92"/>
      <c r="Q57" s="93">
        <v>0.89300000000000002</v>
      </c>
    </row>
    <row r="58" spans="1:17" ht="50.1" customHeight="1" x14ac:dyDescent="0.2">
      <c r="A58" s="77" t="s">
        <v>134</v>
      </c>
      <c r="B58" s="84" t="s">
        <v>135</v>
      </c>
      <c r="C58" s="77" t="s">
        <v>65</v>
      </c>
      <c r="D58" s="77" t="s">
        <v>40</v>
      </c>
      <c r="E58" s="77" t="s">
        <v>16</v>
      </c>
      <c r="F58" s="92"/>
      <c r="G58" s="92"/>
      <c r="H58" s="80">
        <v>0.85</v>
      </c>
      <c r="I58" s="92"/>
      <c r="J58" s="92"/>
      <c r="K58" s="80">
        <v>0.94</v>
      </c>
      <c r="L58" s="92"/>
      <c r="M58" s="92"/>
      <c r="N58" s="80">
        <v>0.85</v>
      </c>
      <c r="O58" s="92"/>
      <c r="P58" s="92"/>
      <c r="Q58" s="80">
        <v>0.84599999999999997</v>
      </c>
    </row>
    <row r="59" spans="1:17" ht="50.1" customHeight="1" x14ac:dyDescent="0.2">
      <c r="A59" s="77" t="s">
        <v>136</v>
      </c>
      <c r="B59" s="83" t="s">
        <v>218</v>
      </c>
      <c r="C59" s="102" t="s">
        <v>65</v>
      </c>
      <c r="D59" s="102" t="s">
        <v>15</v>
      </c>
      <c r="E59" s="103" t="s">
        <v>16</v>
      </c>
      <c r="F59" s="80"/>
      <c r="G59" s="80"/>
      <c r="H59" s="80"/>
      <c r="I59" s="80"/>
      <c r="J59" s="80"/>
      <c r="K59" s="80"/>
      <c r="L59" s="80"/>
      <c r="M59" s="80"/>
      <c r="N59" s="80"/>
      <c r="O59" s="80"/>
      <c r="P59" s="80"/>
      <c r="Q59" s="80"/>
    </row>
    <row r="60" spans="1:17" ht="50.1" customHeight="1" x14ac:dyDescent="0.2">
      <c r="A60" s="77" t="s">
        <v>139</v>
      </c>
      <c r="B60" s="83" t="s">
        <v>140</v>
      </c>
      <c r="C60" s="102" t="s">
        <v>138</v>
      </c>
      <c r="D60" s="102" t="s">
        <v>40</v>
      </c>
      <c r="E60" s="103" t="s">
        <v>16</v>
      </c>
      <c r="F60" s="92"/>
      <c r="G60" s="92"/>
      <c r="H60" s="80"/>
      <c r="I60" s="92"/>
      <c r="J60" s="92"/>
      <c r="K60" s="80"/>
      <c r="L60" s="92"/>
      <c r="M60" s="92"/>
      <c r="N60" s="80"/>
      <c r="O60" s="92"/>
      <c r="P60" s="92"/>
      <c r="Q60" s="80"/>
    </row>
    <row r="61" spans="1:17" s="74" customFormat="1" ht="50.1" customHeight="1" x14ac:dyDescent="0.2">
      <c r="A61" s="112" t="s">
        <v>141</v>
      </c>
      <c r="B61" s="71" t="s">
        <v>142</v>
      </c>
      <c r="C61" s="72"/>
      <c r="D61" s="72"/>
      <c r="E61" s="72"/>
      <c r="F61" s="114"/>
      <c r="G61" s="114"/>
      <c r="H61" s="114"/>
      <c r="I61" s="114"/>
      <c r="J61" s="114"/>
      <c r="K61" s="114"/>
      <c r="L61" s="114"/>
      <c r="M61" s="114"/>
      <c r="N61" s="114"/>
      <c r="O61" s="115"/>
      <c r="P61" s="115"/>
      <c r="Q61" s="116"/>
    </row>
    <row r="62" spans="1:17" ht="50.1" customHeight="1" x14ac:dyDescent="0.2">
      <c r="A62" s="75" t="s">
        <v>143</v>
      </c>
      <c r="B62" s="113" t="s">
        <v>144</v>
      </c>
      <c r="C62" s="75" t="s">
        <v>65</v>
      </c>
      <c r="D62" s="77" t="s">
        <v>81</v>
      </c>
      <c r="E62" s="77" t="s">
        <v>35</v>
      </c>
      <c r="F62" s="106"/>
      <c r="G62" s="106"/>
      <c r="H62" s="106"/>
      <c r="I62" s="106"/>
      <c r="J62" s="106"/>
      <c r="K62" s="106"/>
      <c r="L62" s="106"/>
      <c r="M62" s="106"/>
      <c r="N62" s="106"/>
      <c r="O62" s="106"/>
      <c r="P62" s="106"/>
      <c r="Q62" s="75"/>
    </row>
    <row r="63" spans="1:17" s="74" customFormat="1" ht="50.1" customHeight="1" x14ac:dyDescent="0.2">
      <c r="A63" s="86" t="s">
        <v>145</v>
      </c>
      <c r="B63" s="71" t="s">
        <v>146</v>
      </c>
      <c r="C63" s="72"/>
      <c r="D63" s="72"/>
      <c r="E63" s="72"/>
      <c r="F63" s="87"/>
      <c r="G63" s="87"/>
      <c r="H63" s="87"/>
      <c r="I63" s="87"/>
      <c r="J63" s="87"/>
      <c r="K63" s="87"/>
      <c r="L63" s="87"/>
      <c r="M63" s="87"/>
      <c r="N63" s="87"/>
      <c r="O63" s="87"/>
      <c r="P63" s="87"/>
      <c r="Q63" s="88"/>
    </row>
    <row r="64" spans="1:17" ht="50.1" customHeight="1" x14ac:dyDescent="0.2">
      <c r="A64" s="77" t="s">
        <v>147</v>
      </c>
      <c r="B64" s="84" t="s">
        <v>148</v>
      </c>
      <c r="C64" s="77" t="s">
        <v>149</v>
      </c>
      <c r="D64" s="77" t="s">
        <v>40</v>
      </c>
      <c r="E64" s="77" t="s">
        <v>16</v>
      </c>
      <c r="F64" s="92"/>
      <c r="G64" s="92"/>
      <c r="H64" s="80">
        <v>0.5</v>
      </c>
      <c r="I64" s="92"/>
      <c r="J64" s="92"/>
      <c r="K64" s="80">
        <v>1</v>
      </c>
      <c r="L64" s="92"/>
      <c r="M64" s="92"/>
      <c r="N64" s="80">
        <v>1</v>
      </c>
      <c r="O64" s="92"/>
      <c r="P64" s="92"/>
      <c r="Q64" s="80"/>
    </row>
    <row r="65" spans="1:17" ht="50.1" customHeight="1" x14ac:dyDescent="0.2">
      <c r="A65" s="75" t="s">
        <v>150</v>
      </c>
      <c r="B65" s="113" t="s">
        <v>151</v>
      </c>
      <c r="C65" s="75" t="s">
        <v>149</v>
      </c>
      <c r="D65" s="77" t="s">
        <v>40</v>
      </c>
      <c r="E65" s="77" t="s">
        <v>16</v>
      </c>
      <c r="F65" s="92"/>
      <c r="G65" s="92"/>
      <c r="H65" s="80">
        <v>1</v>
      </c>
      <c r="I65" s="92"/>
      <c r="J65" s="92"/>
      <c r="K65" s="80">
        <v>1</v>
      </c>
      <c r="L65" s="92"/>
      <c r="M65" s="92"/>
      <c r="N65" s="80">
        <v>1</v>
      </c>
      <c r="O65" s="92"/>
      <c r="P65" s="92"/>
      <c r="Q65" s="80">
        <v>1</v>
      </c>
    </row>
    <row r="66" spans="1:17" ht="50.1" customHeight="1" x14ac:dyDescent="0.2">
      <c r="A66" s="77" t="s">
        <v>152</v>
      </c>
      <c r="B66" s="113" t="s">
        <v>153</v>
      </c>
      <c r="C66" s="75" t="s">
        <v>149</v>
      </c>
      <c r="D66" s="77" t="s">
        <v>40</v>
      </c>
      <c r="E66" s="77" t="s">
        <v>16</v>
      </c>
      <c r="F66" s="92"/>
      <c r="G66" s="92"/>
      <c r="H66" s="80">
        <v>1</v>
      </c>
      <c r="I66" s="92"/>
      <c r="J66" s="92"/>
      <c r="K66" s="80">
        <v>1</v>
      </c>
      <c r="L66" s="92"/>
      <c r="M66" s="92"/>
      <c r="N66" s="80">
        <v>1</v>
      </c>
      <c r="O66" s="92"/>
      <c r="P66" s="92"/>
      <c r="Q66" s="80">
        <v>1</v>
      </c>
    </row>
    <row r="67" spans="1:17" ht="50.1" customHeight="1" x14ac:dyDescent="0.2">
      <c r="A67" s="75" t="s">
        <v>154</v>
      </c>
      <c r="B67" s="113" t="s">
        <v>155</v>
      </c>
      <c r="C67" s="75" t="s">
        <v>149</v>
      </c>
      <c r="D67" s="77" t="s">
        <v>40</v>
      </c>
      <c r="E67" s="77" t="s">
        <v>16</v>
      </c>
      <c r="F67" s="92"/>
      <c r="G67" s="92"/>
      <c r="H67" s="80"/>
      <c r="I67" s="92"/>
      <c r="J67" s="92"/>
      <c r="K67" s="80"/>
      <c r="L67" s="92"/>
      <c r="M67" s="92"/>
      <c r="N67" s="80"/>
      <c r="O67" s="92"/>
      <c r="P67" s="92"/>
      <c r="Q67" s="80"/>
    </row>
    <row r="68" spans="1:17" ht="50.1" customHeight="1" x14ac:dyDescent="0.2">
      <c r="A68" s="77" t="s">
        <v>156</v>
      </c>
      <c r="B68" s="84" t="s">
        <v>157</v>
      </c>
      <c r="C68" s="77" t="s">
        <v>65</v>
      </c>
      <c r="D68" s="77" t="s">
        <v>40</v>
      </c>
      <c r="E68" s="77" t="s">
        <v>35</v>
      </c>
      <c r="F68" s="92"/>
      <c r="G68" s="92"/>
      <c r="H68" s="80"/>
      <c r="I68" s="92"/>
      <c r="J68" s="92"/>
      <c r="K68" s="80"/>
      <c r="L68" s="92"/>
      <c r="M68" s="92"/>
      <c r="N68" s="80"/>
      <c r="O68" s="92"/>
      <c r="P68" s="92"/>
      <c r="Q68" s="80"/>
    </row>
    <row r="69" spans="1:17" ht="50.1" customHeight="1" x14ac:dyDescent="0.2">
      <c r="A69" s="75" t="s">
        <v>159</v>
      </c>
      <c r="B69" s="84" t="s">
        <v>160</v>
      </c>
      <c r="C69" s="77" t="s">
        <v>161</v>
      </c>
      <c r="D69" s="77" t="s">
        <v>15</v>
      </c>
      <c r="E69" s="77" t="s">
        <v>35</v>
      </c>
      <c r="F69" s="75"/>
      <c r="G69" s="75"/>
      <c r="H69" s="75"/>
      <c r="I69" s="75"/>
      <c r="J69" s="75"/>
      <c r="K69" s="75"/>
      <c r="L69" s="75"/>
      <c r="M69" s="75"/>
      <c r="N69" s="75"/>
      <c r="O69" s="75"/>
      <c r="P69" s="75"/>
      <c r="Q69" s="75"/>
    </row>
    <row r="70" spans="1:17" s="74" customFormat="1" ht="50.1" customHeight="1" x14ac:dyDescent="0.2">
      <c r="A70" s="86" t="s">
        <v>162</v>
      </c>
      <c r="B70" s="71" t="s">
        <v>163</v>
      </c>
      <c r="C70" s="72"/>
      <c r="D70" s="72"/>
      <c r="E70" s="72"/>
      <c r="F70" s="87"/>
      <c r="G70" s="87"/>
      <c r="H70" s="87"/>
      <c r="I70" s="87"/>
      <c r="J70" s="87"/>
      <c r="K70" s="87"/>
      <c r="L70" s="87"/>
      <c r="M70" s="87"/>
      <c r="N70" s="87"/>
      <c r="O70" s="87"/>
      <c r="P70" s="87"/>
      <c r="Q70" s="88"/>
    </row>
    <row r="71" spans="1:17" ht="50.1" customHeight="1" x14ac:dyDescent="0.2">
      <c r="A71" s="77" t="s">
        <v>164</v>
      </c>
      <c r="B71" s="84" t="s">
        <v>165</v>
      </c>
      <c r="C71" s="77" t="s">
        <v>161</v>
      </c>
      <c r="D71" s="77" t="s">
        <v>15</v>
      </c>
      <c r="E71" s="77" t="s">
        <v>16</v>
      </c>
      <c r="F71" s="80"/>
      <c r="G71" s="80"/>
      <c r="H71" s="80">
        <v>0.97</v>
      </c>
      <c r="I71" s="80">
        <v>0.97</v>
      </c>
      <c r="J71" s="80">
        <v>0.97</v>
      </c>
      <c r="K71" s="80">
        <v>0.98</v>
      </c>
      <c r="L71" s="80">
        <v>0.98</v>
      </c>
      <c r="M71" s="80">
        <v>0.98</v>
      </c>
      <c r="N71" s="80">
        <v>0.98</v>
      </c>
      <c r="O71" s="80">
        <v>0.98</v>
      </c>
      <c r="P71" s="80">
        <v>0.98</v>
      </c>
      <c r="Q71" s="80">
        <v>0.98</v>
      </c>
    </row>
    <row r="72" spans="1:17" ht="50.1" customHeight="1" x14ac:dyDescent="0.2">
      <c r="A72" s="77" t="s">
        <v>166</v>
      </c>
      <c r="B72" s="84" t="s">
        <v>167</v>
      </c>
      <c r="C72" s="77" t="s">
        <v>161</v>
      </c>
      <c r="D72" s="77" t="s">
        <v>15</v>
      </c>
      <c r="E72" s="77" t="s">
        <v>16</v>
      </c>
      <c r="F72" s="80"/>
      <c r="G72" s="80"/>
      <c r="H72" s="80">
        <v>0.92</v>
      </c>
      <c r="I72" s="80">
        <v>0.93</v>
      </c>
      <c r="J72" s="80">
        <v>0.93</v>
      </c>
      <c r="K72" s="80">
        <v>0.94</v>
      </c>
      <c r="L72" s="80">
        <v>0.95</v>
      </c>
      <c r="M72" s="80">
        <v>0.96</v>
      </c>
      <c r="N72" s="80">
        <v>0.96</v>
      </c>
      <c r="O72" s="80">
        <v>0.96</v>
      </c>
      <c r="P72" s="80">
        <v>0.97</v>
      </c>
      <c r="Q72" s="80">
        <v>0.97</v>
      </c>
    </row>
    <row r="73" spans="1:17" ht="50.1" customHeight="1" x14ac:dyDescent="0.2">
      <c r="A73" s="77" t="s">
        <v>168</v>
      </c>
      <c r="B73" s="83" t="s">
        <v>169</v>
      </c>
      <c r="C73" s="77" t="s">
        <v>161</v>
      </c>
      <c r="D73" s="77" t="s">
        <v>15</v>
      </c>
      <c r="E73" s="77" t="s">
        <v>16</v>
      </c>
      <c r="F73" s="80"/>
      <c r="G73" s="80"/>
      <c r="H73" s="80">
        <v>0.46</v>
      </c>
      <c r="I73" s="80">
        <v>0.51</v>
      </c>
      <c r="J73" s="80">
        <v>0.52</v>
      </c>
      <c r="K73" s="80">
        <v>0.53</v>
      </c>
      <c r="L73" s="80">
        <v>0.56000000000000005</v>
      </c>
      <c r="M73" s="80">
        <v>0.56000000000000005</v>
      </c>
      <c r="N73" s="80">
        <v>0.56999999999999995</v>
      </c>
      <c r="O73" s="80">
        <v>0.56999999999999995</v>
      </c>
      <c r="P73" s="80">
        <v>0.56999999999999995</v>
      </c>
      <c r="Q73" s="80">
        <v>0.57999999999999996</v>
      </c>
    </row>
    <row r="74" spans="1:17" ht="50.1" customHeight="1" x14ac:dyDescent="0.2">
      <c r="A74" s="77" t="s">
        <v>170</v>
      </c>
      <c r="B74" s="83" t="s">
        <v>171</v>
      </c>
      <c r="C74" s="77" t="s">
        <v>161</v>
      </c>
      <c r="D74" s="77" t="s">
        <v>15</v>
      </c>
      <c r="E74" s="77" t="s">
        <v>16</v>
      </c>
      <c r="F74" s="80"/>
      <c r="G74" s="80"/>
      <c r="H74" s="80">
        <v>0.66</v>
      </c>
      <c r="I74" s="80">
        <v>0.68</v>
      </c>
      <c r="J74" s="80">
        <v>0.67</v>
      </c>
      <c r="K74" s="80">
        <v>0.65</v>
      </c>
      <c r="L74" s="80">
        <v>0.63</v>
      </c>
      <c r="M74" s="80">
        <v>0.61</v>
      </c>
      <c r="N74" s="80">
        <v>0.62</v>
      </c>
      <c r="O74" s="80">
        <v>0.62</v>
      </c>
      <c r="P74" s="80">
        <v>0.61</v>
      </c>
      <c r="Q74" s="80">
        <v>0.62</v>
      </c>
    </row>
    <row r="75" spans="1:17" ht="50.1" customHeight="1" x14ac:dyDescent="0.2">
      <c r="A75" s="77" t="s">
        <v>172</v>
      </c>
      <c r="B75" s="83" t="s">
        <v>173</v>
      </c>
      <c r="C75" s="102" t="s">
        <v>161</v>
      </c>
      <c r="D75" s="102" t="s">
        <v>15</v>
      </c>
      <c r="E75" s="102" t="s">
        <v>16</v>
      </c>
      <c r="F75" s="75"/>
      <c r="G75" s="75"/>
      <c r="H75" s="75"/>
      <c r="I75" s="75"/>
      <c r="J75" s="75"/>
      <c r="K75" s="75"/>
      <c r="L75" s="75"/>
      <c r="M75" s="75"/>
      <c r="N75" s="75"/>
      <c r="O75" s="75"/>
      <c r="P75" s="75"/>
      <c r="Q75" s="75"/>
    </row>
    <row r="76" spans="1:17" ht="50.1" customHeight="1" x14ac:dyDescent="0.2">
      <c r="A76" s="77" t="s">
        <v>174</v>
      </c>
      <c r="B76" s="84" t="s">
        <v>219</v>
      </c>
      <c r="C76" s="77" t="s">
        <v>161</v>
      </c>
      <c r="D76" s="77" t="s">
        <v>15</v>
      </c>
      <c r="E76" s="77" t="s">
        <v>35</v>
      </c>
      <c r="F76" s="75"/>
      <c r="G76" s="75"/>
      <c r="H76" s="75"/>
      <c r="I76" s="75"/>
      <c r="J76" s="75"/>
      <c r="K76" s="75">
        <v>3</v>
      </c>
      <c r="L76" s="75">
        <v>3</v>
      </c>
      <c r="M76" s="75">
        <v>3</v>
      </c>
      <c r="N76" s="75">
        <v>3</v>
      </c>
      <c r="O76" s="75">
        <v>3</v>
      </c>
      <c r="P76" s="75">
        <v>3</v>
      </c>
      <c r="Q76" s="75">
        <v>3</v>
      </c>
    </row>
    <row r="77" spans="1:17" ht="50.1" customHeight="1" x14ac:dyDescent="0.2">
      <c r="A77" s="77" t="s">
        <v>176</v>
      </c>
      <c r="B77" s="84" t="s">
        <v>177</v>
      </c>
      <c r="C77" s="77" t="s">
        <v>161</v>
      </c>
      <c r="D77" s="77" t="s">
        <v>15</v>
      </c>
      <c r="E77" s="77" t="s">
        <v>178</v>
      </c>
      <c r="F77" s="75">
        <v>5</v>
      </c>
      <c r="G77" s="75">
        <v>4</v>
      </c>
      <c r="H77" s="75">
        <v>4</v>
      </c>
      <c r="I77" s="75">
        <v>5</v>
      </c>
      <c r="J77" s="75">
        <v>4</v>
      </c>
      <c r="K77" s="75">
        <v>7</v>
      </c>
      <c r="L77" s="75">
        <v>5</v>
      </c>
      <c r="M77" s="75">
        <v>5</v>
      </c>
      <c r="N77" s="75">
        <v>6</v>
      </c>
      <c r="O77" s="75">
        <v>5</v>
      </c>
      <c r="P77" s="75">
        <v>4</v>
      </c>
      <c r="Q77" s="75">
        <v>7</v>
      </c>
    </row>
    <row r="78" spans="1:17" ht="50.1" customHeight="1" x14ac:dyDescent="0.2">
      <c r="A78" s="77" t="s">
        <v>179</v>
      </c>
      <c r="B78" s="84" t="s">
        <v>180</v>
      </c>
      <c r="C78" s="77" t="s">
        <v>161</v>
      </c>
      <c r="D78" s="77" t="s">
        <v>81</v>
      </c>
      <c r="E78" s="77" t="s">
        <v>35</v>
      </c>
      <c r="F78" s="106"/>
      <c r="G78" s="75">
        <v>3</v>
      </c>
      <c r="H78" s="106"/>
      <c r="I78" s="106"/>
      <c r="J78" s="106"/>
      <c r="K78" s="106"/>
      <c r="L78" s="106"/>
      <c r="M78" s="106"/>
      <c r="N78" s="106"/>
      <c r="O78" s="106"/>
      <c r="P78" s="106"/>
      <c r="Q78" s="117"/>
    </row>
    <row r="79" spans="1:17" ht="50.1" customHeight="1" x14ac:dyDescent="0.2">
      <c r="A79" s="77" t="s">
        <v>181</v>
      </c>
      <c r="B79" s="84" t="s">
        <v>182</v>
      </c>
      <c r="C79" s="77" t="s">
        <v>161</v>
      </c>
      <c r="D79" s="77" t="s">
        <v>81</v>
      </c>
      <c r="E79" s="77" t="s">
        <v>35</v>
      </c>
      <c r="F79" s="106"/>
      <c r="G79" s="106"/>
      <c r="H79" s="106"/>
      <c r="I79" s="106"/>
      <c r="J79" s="106"/>
      <c r="K79" s="106"/>
      <c r="L79" s="106"/>
      <c r="M79" s="106"/>
      <c r="N79" s="106"/>
      <c r="O79" s="106"/>
      <c r="P79" s="106"/>
      <c r="Q79" s="75">
        <v>1</v>
      </c>
    </row>
    <row r="80" spans="1:17" ht="50.1" customHeight="1" x14ac:dyDescent="0.2">
      <c r="A80" s="77" t="s">
        <v>183</v>
      </c>
      <c r="B80" s="84" t="s">
        <v>220</v>
      </c>
      <c r="C80" s="77" t="s">
        <v>161</v>
      </c>
      <c r="D80" s="118" t="s">
        <v>15</v>
      </c>
      <c r="E80" s="77" t="s">
        <v>35</v>
      </c>
      <c r="F80" s="75"/>
      <c r="G80" s="75"/>
      <c r="H80" s="75"/>
      <c r="I80" s="75"/>
      <c r="J80" s="75"/>
      <c r="K80" s="75"/>
      <c r="L80" s="75"/>
      <c r="M80" s="75"/>
      <c r="N80" s="75"/>
      <c r="O80" s="75"/>
      <c r="P80" s="75"/>
      <c r="Q80" s="75"/>
    </row>
    <row r="81" spans="1:17" ht="50.1" customHeight="1" x14ac:dyDescent="0.2">
      <c r="A81" s="77" t="s">
        <v>185</v>
      </c>
      <c r="B81" s="84" t="s">
        <v>186</v>
      </c>
      <c r="C81" s="77" t="s">
        <v>65</v>
      </c>
      <c r="D81" s="118" t="s">
        <v>15</v>
      </c>
      <c r="E81" s="77" t="s">
        <v>16</v>
      </c>
      <c r="F81" s="119"/>
      <c r="G81" s="119">
        <v>0.59722222222222221</v>
      </c>
      <c r="H81" s="119">
        <v>0.56126482213438733</v>
      </c>
      <c r="I81" s="119">
        <v>0.52400000000000002</v>
      </c>
      <c r="J81" s="119">
        <v>0.57055214723926384</v>
      </c>
      <c r="K81" s="119">
        <v>0.46768060836501901</v>
      </c>
      <c r="L81" s="119">
        <v>0.53235294117647058</v>
      </c>
      <c r="M81" s="119">
        <v>0.60753880266075388</v>
      </c>
      <c r="N81" s="119">
        <v>0.54320987654320985</v>
      </c>
      <c r="O81" s="119">
        <v>0.62079510703363916</v>
      </c>
      <c r="P81" s="119">
        <v>0.59946236559139787</v>
      </c>
      <c r="Q81" s="119">
        <v>0.52666666666666662</v>
      </c>
    </row>
    <row r="82" spans="1:17" ht="50.1" customHeight="1" x14ac:dyDescent="0.2">
      <c r="A82" s="77" t="s">
        <v>187</v>
      </c>
      <c r="B82" s="84" t="s">
        <v>188</v>
      </c>
      <c r="C82" s="77" t="s">
        <v>65</v>
      </c>
      <c r="D82" s="118" t="s">
        <v>15</v>
      </c>
      <c r="E82" s="77" t="s">
        <v>16</v>
      </c>
      <c r="F82" s="119"/>
      <c r="G82" s="119">
        <v>0.20833333333333334</v>
      </c>
      <c r="H82" s="119">
        <v>0.19762845849802371</v>
      </c>
      <c r="I82" s="119">
        <v>0.19600000000000001</v>
      </c>
      <c r="J82" s="119">
        <v>0.22699386503067484</v>
      </c>
      <c r="K82" s="119">
        <v>0.20532319391634982</v>
      </c>
      <c r="L82" s="119">
        <v>0.20882352941176471</v>
      </c>
      <c r="M82" s="119">
        <v>0.16186252771618626</v>
      </c>
      <c r="N82" s="119">
        <v>0.14814814814814814</v>
      </c>
      <c r="O82" s="119">
        <v>0.14373088685015289</v>
      </c>
      <c r="P82" s="119">
        <v>0.17741935483870969</v>
      </c>
      <c r="Q82" s="119">
        <v>0.16444444444444445</v>
      </c>
    </row>
    <row r="83" spans="1:17" ht="50.1" customHeight="1" x14ac:dyDescent="0.2">
      <c r="A83" s="77" t="s">
        <v>189</v>
      </c>
      <c r="B83" s="84" t="s">
        <v>190</v>
      </c>
      <c r="C83" s="77" t="s">
        <v>65</v>
      </c>
      <c r="D83" s="118" t="s">
        <v>15</v>
      </c>
      <c r="E83" s="77" t="s">
        <v>191</v>
      </c>
      <c r="F83" s="120">
        <v>120.30318181818183</v>
      </c>
      <c r="G83" s="120">
        <v>121.62368421052631</v>
      </c>
      <c r="H83" s="120">
        <v>113.76348484848485</v>
      </c>
      <c r="I83" s="120">
        <v>110.0511111111111</v>
      </c>
      <c r="J83" s="120">
        <v>114.70352941176471</v>
      </c>
      <c r="K83" s="120">
        <v>118.66879999999999</v>
      </c>
      <c r="L83" s="120">
        <v>106.47795918367353</v>
      </c>
      <c r="M83" s="120">
        <v>107.00236842105265</v>
      </c>
      <c r="N83" s="120">
        <v>113.10181818181817</v>
      </c>
      <c r="O83" s="120">
        <v>97.097967479674864</v>
      </c>
      <c r="P83" s="120">
        <v>105.42026315789479</v>
      </c>
      <c r="Q83" s="120">
        <v>97.74509259259267</v>
      </c>
    </row>
    <row r="84" spans="1:17" ht="50.1" customHeight="1" x14ac:dyDescent="0.2">
      <c r="A84" s="77" t="s">
        <v>192</v>
      </c>
      <c r="B84" s="84" t="s">
        <v>193</v>
      </c>
      <c r="C84" s="77" t="s">
        <v>65</v>
      </c>
      <c r="D84" s="118" t="s">
        <v>15</v>
      </c>
      <c r="E84" s="77" t="s">
        <v>191</v>
      </c>
      <c r="F84" s="121">
        <v>74.22</v>
      </c>
      <c r="G84" s="121">
        <v>70.313333333333333</v>
      </c>
      <c r="H84" s="121">
        <v>85.730833333333337</v>
      </c>
      <c r="I84" s="121">
        <v>71.470999999999989</v>
      </c>
      <c r="J84" s="121">
        <v>55.213333333333331</v>
      </c>
      <c r="K84" s="121">
        <v>77.226666666666659</v>
      </c>
      <c r="L84" s="121">
        <v>73.507083333333313</v>
      </c>
      <c r="M84" s="121">
        <v>73.038823529411758</v>
      </c>
      <c r="N84" s="121">
        <v>64.717916666666667</v>
      </c>
      <c r="O84" s="121">
        <v>64.51444444444445</v>
      </c>
      <c r="P84" s="121">
        <v>64.312857142857155</v>
      </c>
      <c r="Q84" s="121">
        <v>63.701463414634176</v>
      </c>
    </row>
    <row r="85" spans="1:17" ht="50.1" customHeight="1" x14ac:dyDescent="0.2">
      <c r="A85" s="77" t="s">
        <v>194</v>
      </c>
      <c r="B85" s="84" t="s">
        <v>221</v>
      </c>
      <c r="C85" s="77" t="s">
        <v>161</v>
      </c>
      <c r="D85" s="77" t="s">
        <v>196</v>
      </c>
      <c r="E85" s="77" t="s">
        <v>35</v>
      </c>
      <c r="F85" s="75"/>
      <c r="G85" s="75"/>
      <c r="H85" s="75"/>
      <c r="I85" s="75"/>
      <c r="J85" s="75"/>
      <c r="K85" s="75"/>
      <c r="L85" s="75"/>
      <c r="M85" s="75"/>
      <c r="N85" s="75"/>
      <c r="O85" s="75"/>
      <c r="P85" s="75"/>
      <c r="Q85" s="75"/>
    </row>
    <row r="86" spans="1:17" ht="50.1" customHeight="1" x14ac:dyDescent="0.2">
      <c r="A86" s="77" t="s">
        <v>197</v>
      </c>
      <c r="B86" s="83" t="s">
        <v>222</v>
      </c>
      <c r="C86" s="102" t="s">
        <v>161</v>
      </c>
      <c r="D86" s="102" t="s">
        <v>199</v>
      </c>
      <c r="E86" s="102"/>
      <c r="F86" s="75"/>
      <c r="G86" s="75"/>
      <c r="H86" s="75"/>
      <c r="I86" s="75"/>
      <c r="J86" s="75"/>
      <c r="K86" s="75"/>
      <c r="L86" s="75"/>
      <c r="M86" s="75"/>
      <c r="N86" s="75"/>
      <c r="O86" s="75"/>
      <c r="P86" s="75"/>
      <c r="Q86" s="75"/>
    </row>
    <row r="87" spans="1:17" ht="50.1" customHeight="1" x14ac:dyDescent="0.2">
      <c r="A87" s="77" t="s">
        <v>200</v>
      </c>
      <c r="B87" s="84" t="s">
        <v>201</v>
      </c>
      <c r="C87" s="77" t="s">
        <v>161</v>
      </c>
      <c r="D87" s="77" t="s">
        <v>81</v>
      </c>
      <c r="E87" s="77"/>
      <c r="F87" s="106"/>
      <c r="G87" s="106"/>
      <c r="H87" s="106"/>
      <c r="I87" s="106"/>
      <c r="J87" s="106"/>
      <c r="K87" s="106"/>
      <c r="L87" s="106"/>
      <c r="M87" s="106"/>
      <c r="N87" s="106"/>
      <c r="O87" s="106"/>
      <c r="P87" s="106"/>
      <c r="Q87" s="75"/>
    </row>
    <row r="88" spans="1:17" s="74" customFormat="1" ht="50.1" customHeight="1" x14ac:dyDescent="0.2">
      <c r="A88" s="86" t="s">
        <v>202</v>
      </c>
      <c r="B88" s="71" t="s">
        <v>203</v>
      </c>
      <c r="C88" s="72"/>
      <c r="D88" s="72"/>
      <c r="E88" s="72"/>
      <c r="F88" s="87"/>
      <c r="G88" s="87"/>
      <c r="H88" s="87"/>
      <c r="I88" s="87"/>
      <c r="J88" s="87"/>
      <c r="K88" s="87"/>
      <c r="L88" s="87"/>
      <c r="M88" s="87"/>
      <c r="N88" s="87"/>
      <c r="O88" s="87"/>
      <c r="P88" s="87"/>
      <c r="Q88" s="88"/>
    </row>
    <row r="89" spans="1:17" ht="50.1" customHeight="1" x14ac:dyDescent="0.2">
      <c r="A89" s="77" t="s">
        <v>204</v>
      </c>
      <c r="B89" s="83" t="s">
        <v>205</v>
      </c>
      <c r="C89" s="77" t="s">
        <v>65</v>
      </c>
      <c r="D89" s="77" t="s">
        <v>15</v>
      </c>
      <c r="E89" s="77" t="s">
        <v>16</v>
      </c>
      <c r="F89" s="75"/>
      <c r="G89" s="75"/>
      <c r="H89" s="75"/>
      <c r="I89" s="75"/>
      <c r="J89" s="75"/>
      <c r="K89" s="75"/>
      <c r="L89" s="75"/>
      <c r="M89" s="75"/>
      <c r="N89" s="75"/>
      <c r="O89" s="75"/>
      <c r="P89" s="75"/>
      <c r="Q89" s="75"/>
    </row>
    <row r="90" spans="1:17" ht="50.1" customHeight="1" x14ac:dyDescent="0.2">
      <c r="A90" s="77" t="s">
        <v>206</v>
      </c>
      <c r="B90" s="83" t="s">
        <v>207</v>
      </c>
      <c r="C90" s="77" t="s">
        <v>65</v>
      </c>
      <c r="D90" s="77" t="s">
        <v>15</v>
      </c>
      <c r="E90" s="77" t="s">
        <v>16</v>
      </c>
      <c r="F90" s="75"/>
      <c r="G90" s="75"/>
      <c r="H90" s="75"/>
      <c r="I90" s="75"/>
      <c r="J90" s="75"/>
      <c r="K90" s="75"/>
      <c r="L90" s="75"/>
      <c r="M90" s="75"/>
      <c r="N90" s="75"/>
      <c r="O90" s="75"/>
      <c r="P90" s="75"/>
      <c r="Q90" s="75"/>
    </row>
    <row r="91" spans="1:17" ht="50.1" customHeight="1" x14ac:dyDescent="0.2">
      <c r="A91" s="77" t="s">
        <v>208</v>
      </c>
      <c r="B91" s="83" t="s">
        <v>223</v>
      </c>
      <c r="C91" s="77" t="s">
        <v>65</v>
      </c>
      <c r="D91" s="122" t="s">
        <v>15</v>
      </c>
      <c r="E91" s="123" t="s">
        <v>16</v>
      </c>
      <c r="F91" s="75"/>
      <c r="G91" s="75"/>
      <c r="H91" s="75"/>
      <c r="I91" s="75"/>
      <c r="J91" s="75"/>
      <c r="K91" s="75"/>
      <c r="L91" s="75"/>
      <c r="M91" s="75"/>
      <c r="N91" s="75"/>
      <c r="O91" s="75"/>
      <c r="P91" s="75"/>
      <c r="Q91" s="75"/>
    </row>
    <row r="92" spans="1:17" ht="50.1" customHeight="1" x14ac:dyDescent="0.2">
      <c r="A92" s="77" t="s">
        <v>210</v>
      </c>
      <c r="B92" s="83" t="s">
        <v>211</v>
      </c>
      <c r="C92" s="77" t="s">
        <v>65</v>
      </c>
      <c r="D92" s="122" t="s">
        <v>81</v>
      </c>
      <c r="E92" s="123" t="s">
        <v>16</v>
      </c>
      <c r="F92" s="124"/>
      <c r="G92" s="124"/>
      <c r="H92" s="124"/>
      <c r="I92" s="124"/>
      <c r="J92" s="124"/>
      <c r="K92" s="124"/>
      <c r="L92" s="124"/>
      <c r="M92" s="124"/>
      <c r="N92" s="124"/>
      <c r="O92" s="124"/>
      <c r="P92" s="117"/>
      <c r="Q92" s="75"/>
    </row>
  </sheetData>
  <mergeCells count="4">
    <mergeCell ref="F1:H1"/>
    <mergeCell ref="I1:K1"/>
    <mergeCell ref="L1:N1"/>
    <mergeCell ref="O1:Q1"/>
  </mergeCells>
  <conditionalFormatting sqref="E14:E15 E29">
    <cfRule type="cellIs" dxfId="134" priority="68" operator="between">
      <formula>1.5</formula>
      <formula>2.4</formula>
    </cfRule>
  </conditionalFormatting>
  <conditionalFormatting sqref="C3:E8 C9:D9 C10:C11 E11">
    <cfRule type="cellIs" dxfId="133" priority="147" operator="between">
      <formula>1.5</formula>
      <formula>2.4</formula>
    </cfRule>
  </conditionalFormatting>
  <conditionalFormatting sqref="E23">
    <cfRule type="cellIs" dxfId="132" priority="136" operator="between">
      <formula>1.5</formula>
      <formula>2.4</formula>
    </cfRule>
  </conditionalFormatting>
  <conditionalFormatting sqref="E23">
    <cfRule type="iconSet" priority="137">
      <iconSet iconSet="4TrafficLights">
        <cfvo type="percent" val="0"/>
        <cfvo type="percent" val="25"/>
        <cfvo type="percent" val="50"/>
        <cfvo type="percent" val="75"/>
      </iconSet>
    </cfRule>
    <cfRule type="colorScale" priority="138">
      <colorScale>
        <cfvo type="min"/>
        <cfvo type="percentile" val="50"/>
        <cfvo type="max"/>
        <color rgb="FFF8696B"/>
        <color rgb="FFFFEB84"/>
        <color rgb="FF63BE7B"/>
      </colorScale>
    </cfRule>
    <cfRule type="cellIs" dxfId="131" priority="139" operator="between">
      <formula>2.5</formula>
      <formula>3</formula>
    </cfRule>
    <cfRule type="cellIs" dxfId="130" priority="140" operator="between">
      <formula>1.5</formula>
      <formula>2.4</formula>
    </cfRule>
    <cfRule type="cellIs" dxfId="129" priority="141" operator="between">
      <formula>1</formula>
      <formula>1.4</formula>
    </cfRule>
    <cfRule type="cellIs" dxfId="128" priority="142" operator="between">
      <formula>2.5</formula>
      <formula>3</formula>
    </cfRule>
    <cfRule type="cellIs" dxfId="127" priority="143" operator="between">
      <formula>2.5</formula>
      <formula>3</formula>
    </cfRule>
    <cfRule type="cellIs" dxfId="126" priority="144" operator="between">
      <formula>1</formula>
      <formula>1.4</formula>
    </cfRule>
  </conditionalFormatting>
  <conditionalFormatting sqref="E23">
    <cfRule type="colorScale" priority="145">
      <colorScale>
        <cfvo type="min"/>
        <cfvo type="percentile" val="50"/>
        <cfvo type="max"/>
        <color rgb="FFF8696B"/>
        <color rgb="FFFFEB84"/>
        <color rgb="FF63BE7B"/>
      </colorScale>
    </cfRule>
  </conditionalFormatting>
  <conditionalFormatting sqref="E23">
    <cfRule type="iconSet" priority="146">
      <iconSet iconSet="4RedToBlack">
        <cfvo type="percent" val="0"/>
        <cfvo type="percent" val="25"/>
        <cfvo type="percent" val="50"/>
        <cfvo type="percent" val="75"/>
      </iconSet>
    </cfRule>
  </conditionalFormatting>
  <conditionalFormatting sqref="E16">
    <cfRule type="cellIs" dxfId="125" priority="125" operator="between">
      <formula>1.5</formula>
      <formula>2.4</formula>
    </cfRule>
  </conditionalFormatting>
  <conditionalFormatting sqref="E16">
    <cfRule type="iconSet" priority="126">
      <iconSet iconSet="4TrafficLights">
        <cfvo type="percent" val="0"/>
        <cfvo type="percent" val="25"/>
        <cfvo type="percent" val="50"/>
        <cfvo type="percent" val="75"/>
      </iconSet>
    </cfRule>
    <cfRule type="colorScale" priority="127">
      <colorScale>
        <cfvo type="min"/>
        <cfvo type="percentile" val="50"/>
        <cfvo type="max"/>
        <color rgb="FFF8696B"/>
        <color rgb="FFFFEB84"/>
        <color rgb="FF63BE7B"/>
      </colorScale>
    </cfRule>
    <cfRule type="cellIs" dxfId="124" priority="128" operator="between">
      <formula>2.5</formula>
      <formula>3</formula>
    </cfRule>
    <cfRule type="cellIs" dxfId="123" priority="129" operator="between">
      <formula>1.5</formula>
      <formula>2.4</formula>
    </cfRule>
    <cfRule type="cellIs" dxfId="122" priority="130" operator="between">
      <formula>1</formula>
      <formula>1.4</formula>
    </cfRule>
    <cfRule type="cellIs" dxfId="121" priority="131" operator="between">
      <formula>2.5</formula>
      <formula>3</formula>
    </cfRule>
    <cfRule type="cellIs" dxfId="120" priority="132" operator="between">
      <formula>2.5</formula>
      <formula>3</formula>
    </cfRule>
    <cfRule type="cellIs" dxfId="119" priority="133" operator="between">
      <formula>1</formula>
      <formula>1.4</formula>
    </cfRule>
  </conditionalFormatting>
  <conditionalFormatting sqref="E16">
    <cfRule type="colorScale" priority="134">
      <colorScale>
        <cfvo type="min"/>
        <cfvo type="percentile" val="50"/>
        <cfvo type="max"/>
        <color rgb="FFF8696B"/>
        <color rgb="FFFFEB84"/>
        <color rgb="FF63BE7B"/>
      </colorScale>
    </cfRule>
  </conditionalFormatting>
  <conditionalFormatting sqref="E16">
    <cfRule type="iconSet" priority="135">
      <iconSet iconSet="4RedToBlack">
        <cfvo type="percent" val="0"/>
        <cfvo type="percent" val="25"/>
        <cfvo type="percent" val="50"/>
        <cfvo type="percent" val="75"/>
      </iconSet>
    </cfRule>
  </conditionalFormatting>
  <conditionalFormatting sqref="E48">
    <cfRule type="cellIs" dxfId="118" priority="124" operator="between">
      <formula>1.5</formula>
      <formula>2.4</formula>
    </cfRule>
  </conditionalFormatting>
  <conditionalFormatting sqref="E57:E58">
    <cfRule type="cellIs" dxfId="117" priority="113" operator="between">
      <formula>1.5</formula>
      <formula>2.4</formula>
    </cfRule>
  </conditionalFormatting>
  <conditionalFormatting sqref="E57:E58">
    <cfRule type="iconSet" priority="114">
      <iconSet iconSet="4TrafficLights">
        <cfvo type="percent" val="0"/>
        <cfvo type="percent" val="25"/>
        <cfvo type="percent" val="50"/>
        <cfvo type="percent" val="75"/>
      </iconSet>
    </cfRule>
    <cfRule type="colorScale" priority="115">
      <colorScale>
        <cfvo type="min"/>
        <cfvo type="percentile" val="50"/>
        <cfvo type="max"/>
        <color rgb="FFF8696B"/>
        <color rgb="FFFFEB84"/>
        <color rgb="FF63BE7B"/>
      </colorScale>
    </cfRule>
    <cfRule type="cellIs" dxfId="116" priority="116" operator="between">
      <formula>2.5</formula>
      <formula>3</formula>
    </cfRule>
    <cfRule type="cellIs" dxfId="115" priority="117" operator="between">
      <formula>1.5</formula>
      <formula>2.4</formula>
    </cfRule>
    <cfRule type="cellIs" dxfId="114" priority="118" operator="between">
      <formula>1</formula>
      <formula>1.4</formula>
    </cfRule>
    <cfRule type="cellIs" dxfId="113" priority="119" operator="between">
      <formula>2.5</formula>
      <formula>3</formula>
    </cfRule>
    <cfRule type="cellIs" dxfId="112" priority="120" operator="between">
      <formula>2.5</formula>
      <formula>3</formula>
    </cfRule>
    <cfRule type="cellIs" dxfId="111" priority="121" operator="between">
      <formula>1</formula>
      <formula>1.4</formula>
    </cfRule>
  </conditionalFormatting>
  <conditionalFormatting sqref="E57:E58">
    <cfRule type="colorScale" priority="122">
      <colorScale>
        <cfvo type="min"/>
        <cfvo type="percentile" val="50"/>
        <cfvo type="max"/>
        <color rgb="FFF8696B"/>
        <color rgb="FFFFEB84"/>
        <color rgb="FF63BE7B"/>
      </colorScale>
    </cfRule>
  </conditionalFormatting>
  <conditionalFormatting sqref="E57:E58">
    <cfRule type="iconSet" priority="123">
      <iconSet iconSet="4RedToBlack">
        <cfvo type="percent" val="0"/>
        <cfvo type="percent" val="25"/>
        <cfvo type="percent" val="50"/>
        <cfvo type="percent" val="75"/>
      </iconSet>
    </cfRule>
  </conditionalFormatting>
  <conditionalFormatting sqref="E64:E67">
    <cfRule type="cellIs" dxfId="110" priority="112" operator="between">
      <formula>1.5</formula>
      <formula>2.4</formula>
    </cfRule>
  </conditionalFormatting>
  <conditionalFormatting sqref="E71:E75">
    <cfRule type="cellIs" dxfId="109" priority="101" operator="between">
      <formula>1.5</formula>
      <formula>2.4</formula>
    </cfRule>
  </conditionalFormatting>
  <conditionalFormatting sqref="E71:E75">
    <cfRule type="iconSet" priority="102">
      <iconSet iconSet="4TrafficLights">
        <cfvo type="percent" val="0"/>
        <cfvo type="percent" val="25"/>
        <cfvo type="percent" val="50"/>
        <cfvo type="percent" val="75"/>
      </iconSet>
    </cfRule>
    <cfRule type="colorScale" priority="103">
      <colorScale>
        <cfvo type="min"/>
        <cfvo type="percentile" val="50"/>
        <cfvo type="max"/>
        <color rgb="FFF8696B"/>
        <color rgb="FFFFEB84"/>
        <color rgb="FF63BE7B"/>
      </colorScale>
    </cfRule>
    <cfRule type="cellIs" dxfId="108" priority="104" operator="between">
      <formula>2.5</formula>
      <formula>3</formula>
    </cfRule>
    <cfRule type="cellIs" dxfId="107" priority="105" operator="between">
      <formula>1.5</formula>
      <formula>2.4</formula>
    </cfRule>
    <cfRule type="cellIs" dxfId="106" priority="106" operator="between">
      <formula>1</formula>
      <formula>1.4</formula>
    </cfRule>
    <cfRule type="cellIs" dxfId="105" priority="107" operator="between">
      <formula>2.5</formula>
      <formula>3</formula>
    </cfRule>
    <cfRule type="cellIs" dxfId="104" priority="108" operator="between">
      <formula>2.5</formula>
      <formula>3</formula>
    </cfRule>
    <cfRule type="cellIs" dxfId="103" priority="109" operator="between">
      <formula>1</formula>
      <formula>1.4</formula>
    </cfRule>
  </conditionalFormatting>
  <conditionalFormatting sqref="E71:E75">
    <cfRule type="colorScale" priority="110">
      <colorScale>
        <cfvo type="min"/>
        <cfvo type="percentile" val="50"/>
        <cfvo type="max"/>
        <color rgb="FFF8696B"/>
        <color rgb="FFFFEB84"/>
        <color rgb="FF63BE7B"/>
      </colorScale>
    </cfRule>
  </conditionalFormatting>
  <conditionalFormatting sqref="E71:E75">
    <cfRule type="iconSet" priority="111">
      <iconSet iconSet="4RedToBlack">
        <cfvo type="percent" val="0"/>
        <cfvo type="percent" val="25"/>
        <cfvo type="percent" val="50"/>
        <cfvo type="percent" val="75"/>
      </iconSet>
    </cfRule>
  </conditionalFormatting>
  <conditionalFormatting sqref="E89">
    <cfRule type="cellIs" dxfId="102" priority="90" operator="between">
      <formula>1.5</formula>
      <formula>2.4</formula>
    </cfRule>
  </conditionalFormatting>
  <conditionalFormatting sqref="E89">
    <cfRule type="iconSet" priority="91">
      <iconSet iconSet="4TrafficLights">
        <cfvo type="percent" val="0"/>
        <cfvo type="percent" val="25"/>
        <cfvo type="percent" val="50"/>
        <cfvo type="percent" val="75"/>
      </iconSet>
    </cfRule>
    <cfRule type="colorScale" priority="92">
      <colorScale>
        <cfvo type="min"/>
        <cfvo type="percentile" val="50"/>
        <cfvo type="max"/>
        <color rgb="FFF8696B"/>
        <color rgb="FFFFEB84"/>
        <color rgb="FF63BE7B"/>
      </colorScale>
    </cfRule>
    <cfRule type="cellIs" dxfId="101" priority="93" operator="between">
      <formula>2.5</formula>
      <formula>3</formula>
    </cfRule>
    <cfRule type="cellIs" dxfId="100" priority="94" operator="between">
      <formula>1.5</formula>
      <formula>2.4</formula>
    </cfRule>
    <cfRule type="cellIs" dxfId="99" priority="95" operator="between">
      <formula>1</formula>
      <formula>1.4</formula>
    </cfRule>
    <cfRule type="cellIs" dxfId="98" priority="96" operator="between">
      <formula>2.5</formula>
      <formula>3</formula>
    </cfRule>
    <cfRule type="cellIs" dxfId="97" priority="97" operator="between">
      <formula>2.5</formula>
      <formula>3</formula>
    </cfRule>
    <cfRule type="cellIs" dxfId="96" priority="98" operator="between">
      <formula>1</formula>
      <formula>1.4</formula>
    </cfRule>
  </conditionalFormatting>
  <conditionalFormatting sqref="E89">
    <cfRule type="colorScale" priority="99">
      <colorScale>
        <cfvo type="min"/>
        <cfvo type="percentile" val="50"/>
        <cfvo type="max"/>
        <color rgb="FFF8696B"/>
        <color rgb="FFFFEB84"/>
        <color rgb="FF63BE7B"/>
      </colorScale>
    </cfRule>
  </conditionalFormatting>
  <conditionalFormatting sqref="E89">
    <cfRule type="iconSet" priority="100">
      <iconSet iconSet="4RedToBlack">
        <cfvo type="percent" val="0"/>
        <cfvo type="percent" val="25"/>
        <cfvo type="percent" val="50"/>
        <cfvo type="percent" val="75"/>
      </iconSet>
    </cfRule>
  </conditionalFormatting>
  <conditionalFormatting sqref="C3:E4 E11 E5:E8">
    <cfRule type="colorScale" priority="148">
      <colorScale>
        <cfvo type="min"/>
        <cfvo type="percentile" val="50"/>
        <cfvo type="max"/>
        <color rgb="FFF8696B"/>
        <color rgb="FFFFEB84"/>
        <color rgb="FF63BE7B"/>
      </colorScale>
    </cfRule>
  </conditionalFormatting>
  <conditionalFormatting sqref="E24:E27">
    <cfRule type="cellIs" dxfId="95" priority="79" operator="between">
      <formula>1.5</formula>
      <formula>2.4</formula>
    </cfRule>
  </conditionalFormatting>
  <conditionalFormatting sqref="E24:E27">
    <cfRule type="iconSet" priority="80">
      <iconSet iconSet="4TrafficLights">
        <cfvo type="percent" val="0"/>
        <cfvo type="percent" val="25"/>
        <cfvo type="percent" val="50"/>
        <cfvo type="percent" val="75"/>
      </iconSet>
    </cfRule>
    <cfRule type="colorScale" priority="81">
      <colorScale>
        <cfvo type="min"/>
        <cfvo type="percentile" val="50"/>
        <cfvo type="max"/>
        <color rgb="FFF8696B"/>
        <color rgb="FFFFEB84"/>
        <color rgb="FF63BE7B"/>
      </colorScale>
    </cfRule>
    <cfRule type="cellIs" dxfId="94" priority="82" operator="between">
      <formula>2.5</formula>
      <formula>3</formula>
    </cfRule>
    <cfRule type="cellIs" dxfId="93" priority="83" operator="between">
      <formula>1.5</formula>
      <formula>2.4</formula>
    </cfRule>
    <cfRule type="cellIs" dxfId="92" priority="84" operator="between">
      <formula>1</formula>
      <formula>1.4</formula>
    </cfRule>
    <cfRule type="cellIs" dxfId="91" priority="85" operator="between">
      <formula>2.5</formula>
      <formula>3</formula>
    </cfRule>
    <cfRule type="cellIs" dxfId="90" priority="86" operator="between">
      <formula>2.5</formula>
      <formula>3</formula>
    </cfRule>
    <cfRule type="cellIs" dxfId="89" priority="87" operator="between">
      <formula>1</formula>
      <formula>1.4</formula>
    </cfRule>
  </conditionalFormatting>
  <conditionalFormatting sqref="E24:E27">
    <cfRule type="colorScale" priority="88">
      <colorScale>
        <cfvo type="min"/>
        <cfvo type="percentile" val="50"/>
        <cfvo type="max"/>
        <color rgb="FFF8696B"/>
        <color rgb="FFFFEB84"/>
        <color rgb="FF63BE7B"/>
      </colorScale>
    </cfRule>
  </conditionalFormatting>
  <conditionalFormatting sqref="E24:E27">
    <cfRule type="iconSet" priority="89">
      <iconSet iconSet="4RedToBlack">
        <cfvo type="percent" val="0"/>
        <cfvo type="percent" val="25"/>
        <cfvo type="percent" val="50"/>
        <cfvo type="percent" val="75"/>
      </iconSet>
    </cfRule>
  </conditionalFormatting>
  <conditionalFormatting sqref="E14:E15">
    <cfRule type="iconSet" priority="69">
      <iconSet iconSet="4TrafficLights">
        <cfvo type="percent" val="0"/>
        <cfvo type="percent" val="25"/>
        <cfvo type="percent" val="50"/>
        <cfvo type="percent" val="75"/>
      </iconSet>
    </cfRule>
    <cfRule type="colorScale" priority="70">
      <colorScale>
        <cfvo type="min"/>
        <cfvo type="percentile" val="50"/>
        <cfvo type="max"/>
        <color rgb="FFF8696B"/>
        <color rgb="FFFFEB84"/>
        <color rgb="FF63BE7B"/>
      </colorScale>
    </cfRule>
    <cfRule type="cellIs" dxfId="88" priority="71" operator="between">
      <formula>2.5</formula>
      <formula>3</formula>
    </cfRule>
    <cfRule type="cellIs" dxfId="87" priority="72" operator="between">
      <formula>1.5</formula>
      <formula>2.4</formula>
    </cfRule>
    <cfRule type="cellIs" dxfId="86" priority="73" operator="between">
      <formula>1</formula>
      <formula>1.4</formula>
    </cfRule>
    <cfRule type="cellIs" dxfId="85" priority="74" operator="between">
      <formula>2.5</formula>
      <formula>3</formula>
    </cfRule>
    <cfRule type="cellIs" dxfId="84" priority="75" operator="between">
      <formula>2.5</formula>
      <formula>3</formula>
    </cfRule>
    <cfRule type="cellIs" dxfId="83" priority="76" operator="between">
      <formula>1</formula>
      <formula>1.4</formula>
    </cfRule>
  </conditionalFormatting>
  <conditionalFormatting sqref="E14:E15">
    <cfRule type="colorScale" priority="77">
      <colorScale>
        <cfvo type="min"/>
        <cfvo type="percentile" val="50"/>
        <cfvo type="max"/>
        <color rgb="FFF8696B"/>
        <color rgb="FFFFEB84"/>
        <color rgb="FF63BE7B"/>
      </colorScale>
    </cfRule>
  </conditionalFormatting>
  <conditionalFormatting sqref="E14:E15">
    <cfRule type="iconSet" priority="78">
      <iconSet iconSet="4RedToBlack">
        <cfvo type="percent" val="0"/>
        <cfvo type="percent" val="25"/>
        <cfvo type="percent" val="50"/>
        <cfvo type="percent" val="75"/>
      </iconSet>
    </cfRule>
  </conditionalFormatting>
  <conditionalFormatting sqref="E90">
    <cfRule type="cellIs" dxfId="82" priority="57" operator="between">
      <formula>1.5</formula>
      <formula>2.4</formula>
    </cfRule>
  </conditionalFormatting>
  <conditionalFormatting sqref="E90">
    <cfRule type="iconSet" priority="58">
      <iconSet iconSet="4TrafficLights">
        <cfvo type="percent" val="0"/>
        <cfvo type="percent" val="25"/>
        <cfvo type="percent" val="50"/>
        <cfvo type="percent" val="75"/>
      </iconSet>
    </cfRule>
    <cfRule type="colorScale" priority="59">
      <colorScale>
        <cfvo type="min"/>
        <cfvo type="percentile" val="50"/>
        <cfvo type="max"/>
        <color rgb="FFF8696B"/>
        <color rgb="FFFFEB84"/>
        <color rgb="FF63BE7B"/>
      </colorScale>
    </cfRule>
    <cfRule type="cellIs" dxfId="81" priority="60" operator="between">
      <formula>2.5</formula>
      <formula>3</formula>
    </cfRule>
    <cfRule type="cellIs" dxfId="80" priority="61" operator="between">
      <formula>1.5</formula>
      <formula>2.4</formula>
    </cfRule>
    <cfRule type="cellIs" dxfId="79" priority="62" operator="between">
      <formula>1</formula>
      <formula>1.4</formula>
    </cfRule>
    <cfRule type="cellIs" dxfId="78" priority="63" operator="between">
      <formula>2.5</formula>
      <formula>3</formula>
    </cfRule>
    <cfRule type="cellIs" dxfId="77" priority="64" operator="between">
      <formula>2.5</formula>
      <formula>3</formula>
    </cfRule>
    <cfRule type="cellIs" dxfId="76" priority="65" operator="between">
      <formula>1</formula>
      <formula>1.4</formula>
    </cfRule>
  </conditionalFormatting>
  <conditionalFormatting sqref="E90">
    <cfRule type="colorScale" priority="66">
      <colorScale>
        <cfvo type="min"/>
        <cfvo type="percentile" val="50"/>
        <cfvo type="max"/>
        <color rgb="FFF8696B"/>
        <color rgb="FFFFEB84"/>
        <color rgb="FF63BE7B"/>
      </colorScale>
    </cfRule>
  </conditionalFormatting>
  <conditionalFormatting sqref="E90">
    <cfRule type="iconSet" priority="67">
      <iconSet iconSet="4RedToBlack">
        <cfvo type="percent" val="0"/>
        <cfvo type="percent" val="25"/>
        <cfvo type="percent" val="50"/>
        <cfvo type="percent" val="75"/>
      </iconSet>
    </cfRule>
  </conditionalFormatting>
  <conditionalFormatting sqref="E48">
    <cfRule type="iconSet" priority="149">
      <iconSet iconSet="4TrafficLights">
        <cfvo type="percent" val="0"/>
        <cfvo type="percent" val="25"/>
        <cfvo type="percent" val="50"/>
        <cfvo type="percent" val="75"/>
      </iconSet>
    </cfRule>
    <cfRule type="colorScale" priority="150">
      <colorScale>
        <cfvo type="min"/>
        <cfvo type="percentile" val="50"/>
        <cfvo type="max"/>
        <color rgb="FFF8696B"/>
        <color rgb="FFFFEB84"/>
        <color rgb="FF63BE7B"/>
      </colorScale>
    </cfRule>
    <cfRule type="cellIs" dxfId="75" priority="151" operator="between">
      <formula>2.5</formula>
      <formula>3</formula>
    </cfRule>
    <cfRule type="cellIs" dxfId="74" priority="152" operator="between">
      <formula>1.5</formula>
      <formula>2.4</formula>
    </cfRule>
    <cfRule type="cellIs" dxfId="73" priority="153" operator="between">
      <formula>1</formula>
      <formula>1.4</formula>
    </cfRule>
    <cfRule type="cellIs" dxfId="72" priority="154" operator="between">
      <formula>2.5</formula>
      <formula>3</formula>
    </cfRule>
    <cfRule type="cellIs" dxfId="71" priority="155" operator="between">
      <formula>2.5</formula>
      <formula>3</formula>
    </cfRule>
    <cfRule type="cellIs" dxfId="70" priority="156" operator="between">
      <formula>1</formula>
      <formula>1.4</formula>
    </cfRule>
  </conditionalFormatting>
  <conditionalFormatting sqref="E48">
    <cfRule type="colorScale" priority="157">
      <colorScale>
        <cfvo type="min"/>
        <cfvo type="percentile" val="50"/>
        <cfvo type="max"/>
        <color rgb="FFF8696B"/>
        <color rgb="FFFFEB84"/>
        <color rgb="FF63BE7B"/>
      </colorScale>
    </cfRule>
  </conditionalFormatting>
  <conditionalFormatting sqref="E48">
    <cfRule type="iconSet" priority="158">
      <iconSet iconSet="4RedToBlack">
        <cfvo type="percent" val="0"/>
        <cfvo type="percent" val="25"/>
        <cfvo type="percent" val="50"/>
        <cfvo type="percent" val="75"/>
      </iconSet>
    </cfRule>
  </conditionalFormatting>
  <conditionalFormatting sqref="C3:E8 C9:D9 C10:C11 E11">
    <cfRule type="iconSet" priority="159">
      <iconSet iconSet="4TrafficLights">
        <cfvo type="percent" val="0"/>
        <cfvo type="percent" val="25"/>
        <cfvo type="percent" val="50"/>
        <cfvo type="percent" val="75"/>
      </iconSet>
    </cfRule>
    <cfRule type="colorScale" priority="160">
      <colorScale>
        <cfvo type="min"/>
        <cfvo type="percentile" val="50"/>
        <cfvo type="max"/>
        <color rgb="FFF8696B"/>
        <color rgb="FFFFEB84"/>
        <color rgb="FF63BE7B"/>
      </colorScale>
    </cfRule>
    <cfRule type="cellIs" dxfId="69" priority="161" operator="between">
      <formula>2.5</formula>
      <formula>3</formula>
    </cfRule>
    <cfRule type="cellIs" dxfId="68" priority="162" operator="between">
      <formula>1.5</formula>
      <formula>2.4</formula>
    </cfRule>
    <cfRule type="cellIs" dxfId="67" priority="163" operator="between">
      <formula>1</formula>
      <formula>1.4</formula>
    </cfRule>
    <cfRule type="cellIs" dxfId="66" priority="164" operator="between">
      <formula>2.5</formula>
      <formula>3</formula>
    </cfRule>
    <cfRule type="cellIs" dxfId="65" priority="165" operator="between">
      <formula>2.5</formula>
      <formula>3</formula>
    </cfRule>
    <cfRule type="cellIs" dxfId="64" priority="166" operator="between">
      <formula>1</formula>
      <formula>1.4</formula>
    </cfRule>
  </conditionalFormatting>
  <conditionalFormatting sqref="B3:E8 B9:D9 B10:C11 E11">
    <cfRule type="iconSet" priority="167">
      <iconSet iconSet="4RedToBlack">
        <cfvo type="percent" val="0"/>
        <cfvo type="percent" val="25"/>
        <cfvo type="percent" val="50"/>
        <cfvo type="percent" val="75"/>
      </iconSet>
    </cfRule>
  </conditionalFormatting>
  <conditionalFormatting sqref="E64:E67">
    <cfRule type="iconSet" priority="168">
      <iconSet iconSet="4TrafficLights">
        <cfvo type="percent" val="0"/>
        <cfvo type="percent" val="25"/>
        <cfvo type="percent" val="50"/>
        <cfvo type="percent" val="75"/>
      </iconSet>
    </cfRule>
    <cfRule type="colorScale" priority="169">
      <colorScale>
        <cfvo type="min"/>
        <cfvo type="percentile" val="50"/>
        <cfvo type="max"/>
        <color rgb="FFF8696B"/>
        <color rgb="FFFFEB84"/>
        <color rgb="FF63BE7B"/>
      </colorScale>
    </cfRule>
    <cfRule type="cellIs" dxfId="63" priority="170" operator="between">
      <formula>2.5</formula>
      <formula>3</formula>
    </cfRule>
    <cfRule type="cellIs" dxfId="62" priority="171" operator="between">
      <formula>1.5</formula>
      <formula>2.4</formula>
    </cfRule>
    <cfRule type="cellIs" dxfId="61" priority="172" operator="between">
      <formula>1</formula>
      <formula>1.4</formula>
    </cfRule>
    <cfRule type="cellIs" dxfId="60" priority="173" operator="between">
      <formula>2.5</formula>
      <formula>3</formula>
    </cfRule>
    <cfRule type="cellIs" dxfId="59" priority="174" operator="between">
      <formula>2.5</formula>
      <formula>3</formula>
    </cfRule>
    <cfRule type="cellIs" dxfId="58" priority="175" operator="between">
      <formula>1</formula>
      <formula>1.4</formula>
    </cfRule>
  </conditionalFormatting>
  <conditionalFormatting sqref="E64:E67">
    <cfRule type="colorScale" priority="176">
      <colorScale>
        <cfvo type="min"/>
        <cfvo type="percentile" val="50"/>
        <cfvo type="max"/>
        <color rgb="FFF8696B"/>
        <color rgb="FFFFEB84"/>
        <color rgb="FF63BE7B"/>
      </colorScale>
    </cfRule>
  </conditionalFormatting>
  <conditionalFormatting sqref="E64:E67">
    <cfRule type="iconSet" priority="177">
      <iconSet iconSet="4RedToBlack">
        <cfvo type="percent" val="0"/>
        <cfvo type="percent" val="25"/>
        <cfvo type="percent" val="50"/>
        <cfvo type="percent" val="75"/>
      </iconSet>
    </cfRule>
  </conditionalFormatting>
  <conditionalFormatting sqref="D10:D12">
    <cfRule type="cellIs" dxfId="57" priority="47" operator="between">
      <formula>1.5</formula>
      <formula>2.4</formula>
    </cfRule>
  </conditionalFormatting>
  <conditionalFormatting sqref="D10:D12">
    <cfRule type="iconSet" priority="48">
      <iconSet iconSet="4TrafficLights">
        <cfvo type="percent" val="0"/>
        <cfvo type="percent" val="25"/>
        <cfvo type="percent" val="50"/>
        <cfvo type="percent" val="75"/>
      </iconSet>
    </cfRule>
    <cfRule type="colorScale" priority="49">
      <colorScale>
        <cfvo type="min"/>
        <cfvo type="percentile" val="50"/>
        <cfvo type="max"/>
        <color rgb="FFF8696B"/>
        <color rgb="FFFFEB84"/>
        <color rgb="FF63BE7B"/>
      </colorScale>
    </cfRule>
    <cfRule type="cellIs" dxfId="56" priority="50" operator="between">
      <formula>2.5</formula>
      <formula>3</formula>
    </cfRule>
    <cfRule type="cellIs" dxfId="55" priority="51" operator="between">
      <formula>1.5</formula>
      <formula>2.4</formula>
    </cfRule>
    <cfRule type="cellIs" dxfId="54" priority="52" operator="between">
      <formula>1</formula>
      <formula>1.4</formula>
    </cfRule>
    <cfRule type="cellIs" dxfId="53" priority="53" operator="between">
      <formula>2.5</formula>
      <formula>3</formula>
    </cfRule>
    <cfRule type="cellIs" dxfId="52" priority="54" operator="between">
      <formula>2.5</formula>
      <formula>3</formula>
    </cfRule>
    <cfRule type="cellIs" dxfId="51" priority="55" operator="between">
      <formula>1</formula>
      <formula>1.4</formula>
    </cfRule>
  </conditionalFormatting>
  <conditionalFormatting sqref="D10:D12">
    <cfRule type="iconSet" priority="56">
      <iconSet iconSet="4RedToBlack">
        <cfvo type="percent" val="0"/>
        <cfvo type="percent" val="25"/>
        <cfvo type="percent" val="50"/>
        <cfvo type="percent" val="75"/>
      </iconSet>
    </cfRule>
  </conditionalFormatting>
  <conditionalFormatting sqref="D1:D12 D14:D16 D18:D21 D23:D27 D32:D33 D35:D40 D42:D48 D50:D52 D54:D55 D57:D60 D62 D64:D69 D71:D87 D89:D1048576 D29:D30">
    <cfRule type="cellIs" dxfId="50" priority="44" operator="equal">
      <formula>"Annual"</formula>
    </cfRule>
    <cfRule type="cellIs" dxfId="49" priority="45" operator="equal">
      <formula>"Quarterly"</formula>
    </cfRule>
    <cfRule type="cellIs" dxfId="48" priority="46" operator="equal">
      <formula>"Monthly"</formula>
    </cfRule>
  </conditionalFormatting>
  <conditionalFormatting sqref="D13">
    <cfRule type="cellIs" dxfId="47" priority="41" operator="equal">
      <formula>"Annual"</formula>
    </cfRule>
    <cfRule type="cellIs" dxfId="46" priority="42" operator="equal">
      <formula>"Quarterly"</formula>
    </cfRule>
    <cfRule type="cellIs" dxfId="45" priority="43" operator="equal">
      <formula>"Monthly"</formula>
    </cfRule>
  </conditionalFormatting>
  <conditionalFormatting sqref="D17">
    <cfRule type="cellIs" dxfId="44" priority="38" operator="equal">
      <formula>"Annual"</formula>
    </cfRule>
    <cfRule type="cellIs" dxfId="43" priority="39" operator="equal">
      <formula>"Quarterly"</formula>
    </cfRule>
    <cfRule type="cellIs" dxfId="42" priority="40" operator="equal">
      <formula>"Monthly"</formula>
    </cfRule>
  </conditionalFormatting>
  <conditionalFormatting sqref="D22">
    <cfRule type="cellIs" dxfId="41" priority="35" operator="equal">
      <formula>"Annual"</formula>
    </cfRule>
    <cfRule type="cellIs" dxfId="40" priority="36" operator="equal">
      <formula>"Quarterly"</formula>
    </cfRule>
    <cfRule type="cellIs" dxfId="39" priority="37" operator="equal">
      <formula>"Monthly"</formula>
    </cfRule>
  </conditionalFormatting>
  <conditionalFormatting sqref="D28">
    <cfRule type="cellIs" dxfId="38" priority="32" operator="equal">
      <formula>"Annual"</formula>
    </cfRule>
    <cfRule type="cellIs" dxfId="37" priority="33" operator="equal">
      <formula>"Quarterly"</formula>
    </cfRule>
    <cfRule type="cellIs" dxfId="36" priority="34" operator="equal">
      <formula>"Monthly"</formula>
    </cfRule>
  </conditionalFormatting>
  <conditionalFormatting sqref="D31">
    <cfRule type="cellIs" dxfId="35" priority="29" operator="equal">
      <formula>"Annual"</formula>
    </cfRule>
    <cfRule type="cellIs" dxfId="34" priority="30" operator="equal">
      <formula>"Quarterly"</formula>
    </cfRule>
    <cfRule type="cellIs" dxfId="33" priority="31" operator="equal">
      <formula>"Monthly"</formula>
    </cfRule>
  </conditionalFormatting>
  <conditionalFormatting sqref="D34">
    <cfRule type="cellIs" dxfId="32" priority="26" operator="equal">
      <formula>"Annual"</formula>
    </cfRule>
    <cfRule type="cellIs" dxfId="31" priority="27" operator="equal">
      <formula>"Quarterly"</formula>
    </cfRule>
    <cfRule type="cellIs" dxfId="30" priority="28" operator="equal">
      <formula>"Monthly"</formula>
    </cfRule>
  </conditionalFormatting>
  <conditionalFormatting sqref="D41">
    <cfRule type="cellIs" dxfId="29" priority="23" operator="equal">
      <formula>"Annual"</formula>
    </cfRule>
    <cfRule type="cellIs" dxfId="28" priority="24" operator="equal">
      <formula>"Quarterly"</formula>
    </cfRule>
    <cfRule type="cellIs" dxfId="27" priority="25" operator="equal">
      <formula>"Monthly"</formula>
    </cfRule>
  </conditionalFormatting>
  <conditionalFormatting sqref="D49">
    <cfRule type="cellIs" dxfId="26" priority="20" operator="equal">
      <formula>"Annual"</formula>
    </cfRule>
    <cfRule type="cellIs" dxfId="25" priority="21" operator="equal">
      <formula>"Quarterly"</formula>
    </cfRule>
    <cfRule type="cellIs" dxfId="24" priority="22" operator="equal">
      <formula>"Monthly"</formula>
    </cfRule>
  </conditionalFormatting>
  <conditionalFormatting sqref="D53">
    <cfRule type="cellIs" dxfId="23" priority="17" operator="equal">
      <formula>"Annual"</formula>
    </cfRule>
    <cfRule type="cellIs" dxfId="22" priority="18" operator="equal">
      <formula>"Quarterly"</formula>
    </cfRule>
    <cfRule type="cellIs" dxfId="21" priority="19" operator="equal">
      <formula>"Monthly"</formula>
    </cfRule>
  </conditionalFormatting>
  <conditionalFormatting sqref="D56">
    <cfRule type="cellIs" dxfId="20" priority="14" operator="equal">
      <formula>"Annual"</formula>
    </cfRule>
    <cfRule type="cellIs" dxfId="19" priority="15" operator="equal">
      <formula>"Quarterly"</formula>
    </cfRule>
    <cfRule type="cellIs" dxfId="18" priority="16" operator="equal">
      <formula>"Monthly"</formula>
    </cfRule>
  </conditionalFormatting>
  <conditionalFormatting sqref="D61">
    <cfRule type="cellIs" dxfId="17" priority="11" operator="equal">
      <formula>"Annual"</formula>
    </cfRule>
    <cfRule type="cellIs" dxfId="16" priority="12" operator="equal">
      <formula>"Quarterly"</formula>
    </cfRule>
    <cfRule type="cellIs" dxfId="15" priority="13" operator="equal">
      <formula>"Monthly"</formula>
    </cfRule>
  </conditionalFormatting>
  <conditionalFormatting sqref="D63">
    <cfRule type="cellIs" dxfId="14" priority="8" operator="equal">
      <formula>"Annual"</formula>
    </cfRule>
    <cfRule type="cellIs" dxfId="13" priority="9" operator="equal">
      <formula>"Quarterly"</formula>
    </cfRule>
    <cfRule type="cellIs" dxfId="12" priority="10" operator="equal">
      <formula>"Monthly"</formula>
    </cfRule>
  </conditionalFormatting>
  <conditionalFormatting sqref="D70">
    <cfRule type="cellIs" dxfId="11" priority="5" operator="equal">
      <formula>"Annual"</formula>
    </cfRule>
    <cfRule type="cellIs" dxfId="10" priority="6" operator="equal">
      <formula>"Quarterly"</formula>
    </cfRule>
    <cfRule type="cellIs" dxfId="9" priority="7" operator="equal">
      <formula>"Monthly"</formula>
    </cfRule>
  </conditionalFormatting>
  <conditionalFormatting sqref="D88">
    <cfRule type="cellIs" dxfId="8" priority="2" operator="equal">
      <formula>"Annual"</formula>
    </cfRule>
    <cfRule type="cellIs" dxfId="7" priority="3" operator="equal">
      <formula>"Quarterly"</formula>
    </cfRule>
    <cfRule type="cellIs" dxfId="6" priority="4" operator="equal">
      <formula>"Monthly"</formula>
    </cfRule>
  </conditionalFormatting>
  <conditionalFormatting sqref="F77:Q77">
    <cfRule type="colorScale" priority="1">
      <colorScale>
        <cfvo type="num" val="4"/>
        <cfvo type="num" val="5"/>
        <cfvo type="max"/>
        <color rgb="FF63BE7B"/>
        <color rgb="FFFFEB84"/>
        <color rgb="FFF8696B"/>
      </colorScale>
    </cfRule>
  </conditionalFormatting>
  <conditionalFormatting sqref="E29">
    <cfRule type="iconSet" priority="178">
      <iconSet iconSet="4TrafficLights">
        <cfvo type="percent" val="0"/>
        <cfvo type="percent" val="25"/>
        <cfvo type="percent" val="50"/>
        <cfvo type="percent" val="75"/>
      </iconSet>
    </cfRule>
    <cfRule type="colorScale" priority="179">
      <colorScale>
        <cfvo type="min"/>
        <cfvo type="percentile" val="50"/>
        <cfvo type="max"/>
        <color rgb="FFF8696B"/>
        <color rgb="FFFFEB84"/>
        <color rgb="FF63BE7B"/>
      </colorScale>
    </cfRule>
    <cfRule type="cellIs" dxfId="5" priority="180" operator="between">
      <formula>2.5</formula>
      <formula>3</formula>
    </cfRule>
    <cfRule type="cellIs" dxfId="4" priority="181" operator="between">
      <formula>1.5</formula>
      <formula>2.4</formula>
    </cfRule>
    <cfRule type="cellIs" dxfId="3" priority="182" operator="between">
      <formula>1</formula>
      <formula>1.4</formula>
    </cfRule>
    <cfRule type="cellIs" dxfId="2" priority="183" operator="between">
      <formula>2.5</formula>
      <formula>3</formula>
    </cfRule>
    <cfRule type="cellIs" dxfId="1" priority="184" operator="between">
      <formula>2.5</formula>
      <formula>3</formula>
    </cfRule>
    <cfRule type="cellIs" dxfId="0" priority="185" operator="between">
      <formula>1</formula>
      <formula>1.4</formula>
    </cfRule>
  </conditionalFormatting>
  <conditionalFormatting sqref="E29">
    <cfRule type="colorScale" priority="186">
      <colorScale>
        <cfvo type="min"/>
        <cfvo type="percentile" val="50"/>
        <cfvo type="max"/>
        <color rgb="FFF8696B"/>
        <color rgb="FFFFEB84"/>
        <color rgb="FF63BE7B"/>
      </colorScale>
    </cfRule>
  </conditionalFormatting>
  <conditionalFormatting sqref="E29">
    <cfRule type="iconSet" priority="187">
      <iconSet iconSet="4RedToBlack">
        <cfvo type="percent" val="0"/>
        <cfvo type="percent" val="25"/>
        <cfvo type="percent" val="50"/>
        <cfvo type="percent" val="75"/>
      </iconSet>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499984740745262"/>
  </sheetPr>
  <dimension ref="B6:C14"/>
  <sheetViews>
    <sheetView workbookViewId="0">
      <selection activeCell="F32" sqref="F32"/>
    </sheetView>
  </sheetViews>
  <sheetFormatPr defaultRowHeight="15" x14ac:dyDescent="0.25"/>
  <cols>
    <col min="1" max="1" width="9" style="127"/>
    <col min="2" max="2" width="33.625" style="127" customWidth="1"/>
    <col min="3" max="3" width="23.875" style="127" customWidth="1"/>
    <col min="4" max="16384" width="9" style="127"/>
  </cols>
  <sheetData>
    <row r="6" spans="2:3" x14ac:dyDescent="0.25">
      <c r="B6" s="126" t="s">
        <v>224</v>
      </c>
      <c r="C6" s="126" t="s">
        <v>225</v>
      </c>
    </row>
    <row r="7" spans="2:3" x14ac:dyDescent="0.25">
      <c r="B7" s="126" t="s">
        <v>226</v>
      </c>
      <c r="C7" s="126" t="s">
        <v>227</v>
      </c>
    </row>
    <row r="8" spans="2:3" x14ac:dyDescent="0.25">
      <c r="B8" s="126" t="s">
        <v>228</v>
      </c>
      <c r="C8" s="126" t="s">
        <v>229</v>
      </c>
    </row>
    <row r="9" spans="2:3" x14ac:dyDescent="0.25">
      <c r="B9" s="126" t="s">
        <v>230</v>
      </c>
      <c r="C9" s="126" t="s">
        <v>231</v>
      </c>
    </row>
    <row r="10" spans="2:3" x14ac:dyDescent="0.25">
      <c r="B10" s="128" t="s">
        <v>232</v>
      </c>
      <c r="C10" s="128" t="s">
        <v>233</v>
      </c>
    </row>
    <row r="11" spans="2:3" x14ac:dyDescent="0.25">
      <c r="B11" s="128" t="s">
        <v>234</v>
      </c>
      <c r="C11" s="128" t="s">
        <v>235</v>
      </c>
    </row>
    <row r="12" spans="2:3" x14ac:dyDescent="0.25">
      <c r="B12" s="128" t="s">
        <v>236</v>
      </c>
      <c r="C12" s="128" t="s">
        <v>237</v>
      </c>
    </row>
    <row r="13" spans="2:3" x14ac:dyDescent="0.25">
      <c r="B13" s="128" t="s">
        <v>238</v>
      </c>
      <c r="C13" s="128" t="s">
        <v>239</v>
      </c>
    </row>
    <row r="14" spans="2:3" x14ac:dyDescent="0.25">
      <c r="B14" s="128" t="s">
        <v>240</v>
      </c>
      <c r="C14" s="128" t="s">
        <v>241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56"/>
  <sheetViews>
    <sheetView topLeftCell="U1" zoomScale="60" zoomScaleNormal="60" workbookViewId="0">
      <selection activeCell="BI43" sqref="BI43"/>
    </sheetView>
  </sheetViews>
  <sheetFormatPr defaultRowHeight="14.25" x14ac:dyDescent="0.2"/>
  <cols>
    <col min="2" max="2" width="54.5" customWidth="1"/>
  </cols>
  <sheetData>
    <row r="1" spans="2:39" x14ac:dyDescent="0.2">
      <c r="D1">
        <v>0.95</v>
      </c>
      <c r="E1">
        <v>0.95</v>
      </c>
      <c r="F1">
        <v>0.95</v>
      </c>
      <c r="G1">
        <v>0.95</v>
      </c>
      <c r="H1">
        <v>0.95</v>
      </c>
      <c r="I1">
        <v>0.95</v>
      </c>
      <c r="J1">
        <v>0.95</v>
      </c>
      <c r="K1">
        <v>0.95</v>
      </c>
      <c r="L1">
        <v>0.95</v>
      </c>
      <c r="M1">
        <v>0.95</v>
      </c>
      <c r="N1">
        <v>0.95</v>
      </c>
      <c r="O1">
        <v>0.95</v>
      </c>
      <c r="P1">
        <v>0.95</v>
      </c>
      <c r="Q1">
        <v>0.95</v>
      </c>
      <c r="R1">
        <v>0.95</v>
      </c>
      <c r="S1">
        <v>0.95</v>
      </c>
      <c r="T1">
        <v>0.95</v>
      </c>
      <c r="U1">
        <v>0.95</v>
      </c>
      <c r="V1">
        <v>0.95</v>
      </c>
      <c r="W1">
        <v>0.95</v>
      </c>
      <c r="X1">
        <v>0.95</v>
      </c>
      <c r="Y1">
        <v>0.95</v>
      </c>
      <c r="Z1">
        <v>0.95</v>
      </c>
      <c r="AA1">
        <v>0.95</v>
      </c>
      <c r="AB1">
        <v>0.95</v>
      </c>
      <c r="AC1">
        <v>0.95</v>
      </c>
      <c r="AD1">
        <v>0.95</v>
      </c>
      <c r="AE1">
        <v>0.95</v>
      </c>
      <c r="AF1">
        <v>0.95</v>
      </c>
      <c r="AG1">
        <v>0.95</v>
      </c>
      <c r="AH1">
        <v>0.95</v>
      </c>
      <c r="AI1">
        <v>0.95</v>
      </c>
      <c r="AJ1">
        <v>0.95</v>
      </c>
      <c r="AK1">
        <v>0.95</v>
      </c>
      <c r="AL1">
        <v>0.95</v>
      </c>
      <c r="AM1">
        <v>0.95</v>
      </c>
    </row>
    <row r="2" spans="2:39" x14ac:dyDescent="0.2">
      <c r="D2">
        <v>0.75</v>
      </c>
      <c r="E2">
        <v>0.75</v>
      </c>
      <c r="F2">
        <v>0.75</v>
      </c>
      <c r="G2">
        <v>0.75</v>
      </c>
      <c r="H2">
        <v>0.75</v>
      </c>
      <c r="I2">
        <v>0.75</v>
      </c>
      <c r="J2">
        <v>0.75</v>
      </c>
      <c r="K2">
        <v>0.75</v>
      </c>
      <c r="L2">
        <v>0.75</v>
      </c>
      <c r="M2">
        <v>0.75</v>
      </c>
      <c r="N2">
        <v>0.75</v>
      </c>
      <c r="O2">
        <v>0.75</v>
      </c>
      <c r="P2">
        <v>0.75</v>
      </c>
      <c r="Q2">
        <v>0.75</v>
      </c>
      <c r="R2">
        <v>0.75</v>
      </c>
      <c r="S2">
        <v>0.75</v>
      </c>
      <c r="T2">
        <v>0.75</v>
      </c>
      <c r="U2">
        <v>0.75</v>
      </c>
      <c r="V2">
        <v>0.75</v>
      </c>
      <c r="W2">
        <v>0.75</v>
      </c>
      <c r="X2">
        <v>0.75</v>
      </c>
      <c r="Y2">
        <v>0.75</v>
      </c>
      <c r="Z2">
        <v>0.75</v>
      </c>
      <c r="AA2">
        <v>0.75</v>
      </c>
      <c r="AB2">
        <v>0.75</v>
      </c>
      <c r="AC2">
        <v>0.75</v>
      </c>
      <c r="AD2">
        <v>0.75</v>
      </c>
      <c r="AE2">
        <v>0.75</v>
      </c>
      <c r="AF2">
        <v>0.75</v>
      </c>
      <c r="AG2">
        <v>0.75</v>
      </c>
      <c r="AH2">
        <v>0.75</v>
      </c>
      <c r="AI2">
        <v>0.75</v>
      </c>
      <c r="AJ2">
        <v>0.75</v>
      </c>
      <c r="AK2">
        <v>0.75</v>
      </c>
      <c r="AL2">
        <v>0.75</v>
      </c>
      <c r="AM2">
        <v>0.75</v>
      </c>
    </row>
    <row r="3" spans="2:39" x14ac:dyDescent="0.2">
      <c r="D3">
        <v>0.6</v>
      </c>
      <c r="E3">
        <v>0.6</v>
      </c>
      <c r="F3">
        <v>0.6</v>
      </c>
      <c r="G3">
        <v>0.6</v>
      </c>
      <c r="H3">
        <v>0.6</v>
      </c>
      <c r="I3">
        <v>0.6</v>
      </c>
      <c r="J3">
        <v>0.6</v>
      </c>
      <c r="K3">
        <v>0.6</v>
      </c>
      <c r="L3">
        <v>0.6</v>
      </c>
      <c r="M3">
        <v>0.6</v>
      </c>
      <c r="N3">
        <v>0.6</v>
      </c>
      <c r="O3">
        <v>0.6</v>
      </c>
      <c r="P3">
        <v>0.6</v>
      </c>
      <c r="Q3">
        <v>0.6</v>
      </c>
      <c r="R3">
        <v>0.6</v>
      </c>
      <c r="S3">
        <v>0.6</v>
      </c>
      <c r="T3">
        <v>0.6</v>
      </c>
      <c r="U3">
        <v>0.6</v>
      </c>
      <c r="V3">
        <v>0.6</v>
      </c>
      <c r="W3">
        <v>0.6</v>
      </c>
      <c r="X3">
        <v>0.6</v>
      </c>
      <c r="Y3">
        <v>0.6</v>
      </c>
      <c r="Z3">
        <v>0.6</v>
      </c>
      <c r="AA3">
        <v>0.6</v>
      </c>
      <c r="AB3">
        <v>0.6</v>
      </c>
      <c r="AC3">
        <v>0.6</v>
      </c>
      <c r="AD3">
        <v>0.6</v>
      </c>
      <c r="AE3">
        <v>0.6</v>
      </c>
      <c r="AF3">
        <v>0.6</v>
      </c>
      <c r="AG3">
        <v>0.6</v>
      </c>
      <c r="AH3">
        <v>0.6</v>
      </c>
      <c r="AI3">
        <v>0.6</v>
      </c>
      <c r="AJ3">
        <v>0.6</v>
      </c>
      <c r="AK3">
        <v>0.6</v>
      </c>
      <c r="AL3">
        <v>0.6</v>
      </c>
      <c r="AM3">
        <v>0.6</v>
      </c>
    </row>
    <row r="4" spans="2:39" x14ac:dyDescent="0.2">
      <c r="D4" s="215" t="s">
        <v>251</v>
      </c>
      <c r="E4" s="215"/>
      <c r="F4" s="215"/>
      <c r="G4" s="215"/>
      <c r="H4" s="215"/>
      <c r="I4" s="215"/>
      <c r="J4" s="215"/>
      <c r="K4" s="215"/>
      <c r="L4" s="215"/>
      <c r="M4" s="215"/>
      <c r="N4" s="215"/>
      <c r="O4" s="215"/>
      <c r="P4" s="215" t="s">
        <v>252</v>
      </c>
      <c r="Q4" s="215"/>
      <c r="R4" s="215"/>
      <c r="S4" s="215"/>
      <c r="T4" s="215"/>
      <c r="U4" s="215"/>
      <c r="V4" s="215"/>
      <c r="W4" s="215"/>
      <c r="X4" s="215"/>
      <c r="Y4" s="215"/>
      <c r="Z4" s="215"/>
      <c r="AA4" s="215"/>
      <c r="AB4" s="215" t="s">
        <v>253</v>
      </c>
      <c r="AC4" s="215"/>
      <c r="AD4" s="215"/>
      <c r="AE4" s="215"/>
      <c r="AF4" s="215"/>
      <c r="AG4" s="215"/>
      <c r="AH4" s="215"/>
      <c r="AI4" s="215"/>
      <c r="AJ4" s="215"/>
      <c r="AK4" s="215"/>
      <c r="AL4" s="215"/>
      <c r="AM4" s="215"/>
    </row>
    <row r="5" spans="2:39" x14ac:dyDescent="0.2">
      <c r="B5" s="199"/>
      <c r="C5" s="203"/>
      <c r="D5" s="202">
        <v>41730</v>
      </c>
      <c r="E5" s="202">
        <v>41760</v>
      </c>
      <c r="F5" s="202">
        <v>41791</v>
      </c>
      <c r="G5" s="202">
        <v>41821</v>
      </c>
      <c r="H5" s="202">
        <v>41852</v>
      </c>
      <c r="I5" s="202">
        <v>41883</v>
      </c>
      <c r="J5" s="202">
        <v>41913</v>
      </c>
      <c r="K5" s="202">
        <v>41944</v>
      </c>
      <c r="L5" s="202">
        <v>41974</v>
      </c>
      <c r="M5" s="202">
        <v>42005</v>
      </c>
      <c r="N5" s="202">
        <v>42036</v>
      </c>
      <c r="O5" s="202">
        <v>42064</v>
      </c>
      <c r="P5" s="202">
        <v>42095</v>
      </c>
      <c r="Q5" s="202">
        <v>42125</v>
      </c>
      <c r="R5" s="202">
        <v>42156</v>
      </c>
      <c r="S5" s="202">
        <v>42186</v>
      </c>
      <c r="T5" s="202">
        <v>42217</v>
      </c>
      <c r="U5" s="202">
        <v>42248</v>
      </c>
      <c r="V5" s="202">
        <v>42278</v>
      </c>
      <c r="W5" s="202">
        <v>42309</v>
      </c>
      <c r="X5" s="202">
        <v>42339</v>
      </c>
      <c r="Y5" s="202">
        <v>42370</v>
      </c>
      <c r="Z5" s="202">
        <v>42401</v>
      </c>
      <c r="AA5" s="202">
        <v>42430</v>
      </c>
      <c r="AB5" s="202">
        <v>42461</v>
      </c>
      <c r="AC5" s="202">
        <v>42491</v>
      </c>
      <c r="AD5" s="202">
        <v>42522</v>
      </c>
      <c r="AE5" s="202">
        <v>42552</v>
      </c>
      <c r="AF5" s="202">
        <v>42583</v>
      </c>
      <c r="AG5" s="202">
        <v>42614</v>
      </c>
      <c r="AH5" s="202">
        <v>42644</v>
      </c>
      <c r="AI5" s="202">
        <v>42675</v>
      </c>
      <c r="AJ5" s="202">
        <v>42705</v>
      </c>
      <c r="AK5" s="202">
        <v>42736</v>
      </c>
      <c r="AL5" s="202">
        <v>42767</v>
      </c>
      <c r="AM5" s="202">
        <v>42795</v>
      </c>
    </row>
    <row r="6" spans="2:39" ht="28.5" x14ac:dyDescent="0.2">
      <c r="B6" s="200" t="str">
        <f>'YC2015'!B5</f>
        <v>95% of applications to full research ethics committee meetings to receive final decision within 60 calendar days  (mandatory)</v>
      </c>
      <c r="C6" s="203">
        <v>2014</v>
      </c>
      <c r="D6" s="201">
        <f>'YC2014'!F3</f>
        <v>0.98</v>
      </c>
      <c r="E6" s="201">
        <f>'YC2014'!G3</f>
        <v>0.99</v>
      </c>
      <c r="F6" s="201">
        <f>'YC2014'!H3</f>
        <v>0.98</v>
      </c>
      <c r="G6" s="201">
        <f>'YC2014'!I3</f>
        <v>0.99</v>
      </c>
      <c r="H6" s="201">
        <f>'YC2014'!J3</f>
        <v>0.99</v>
      </c>
      <c r="I6" s="201">
        <f>'YC2014'!K3</f>
        <v>0.98</v>
      </c>
      <c r="J6" s="201">
        <f>'YC2014'!L3</f>
        <v>1</v>
      </c>
      <c r="K6" s="201">
        <f>'YC2014'!M3</f>
        <v>0.99</v>
      </c>
      <c r="L6" s="201">
        <f>'YC2014'!N3</f>
        <v>0.99</v>
      </c>
      <c r="M6" s="201">
        <f>'YC2014'!O3</f>
        <v>0.98</v>
      </c>
      <c r="N6" s="201">
        <f>'YC2014'!P3</f>
        <v>1</v>
      </c>
      <c r="O6" s="201">
        <f>'YC2014'!Q3</f>
        <v>0.99</v>
      </c>
      <c r="P6" s="199"/>
      <c r="Q6" s="199"/>
      <c r="R6" s="199"/>
      <c r="S6" s="199"/>
      <c r="T6" s="199"/>
      <c r="U6" s="199"/>
      <c r="V6" s="199"/>
      <c r="W6" s="199"/>
      <c r="X6" s="199"/>
      <c r="Y6" s="199"/>
      <c r="Z6" s="199"/>
      <c r="AA6" s="199"/>
      <c r="AB6" s="199"/>
      <c r="AC6" s="199"/>
      <c r="AD6" s="199"/>
      <c r="AE6" s="199"/>
      <c r="AF6" s="199"/>
      <c r="AG6" s="199"/>
      <c r="AH6" s="199"/>
      <c r="AI6" s="199"/>
      <c r="AJ6" s="199"/>
      <c r="AK6" s="199"/>
      <c r="AL6" s="199"/>
      <c r="AM6" s="199"/>
    </row>
    <row r="7" spans="2:39" x14ac:dyDescent="0.2">
      <c r="B7" s="199"/>
      <c r="C7" s="203">
        <v>2015</v>
      </c>
      <c r="D7" s="199"/>
      <c r="E7" s="199"/>
      <c r="F7" s="199"/>
      <c r="G7" s="199"/>
      <c r="H7" s="199"/>
      <c r="I7" s="199"/>
      <c r="J7" s="199"/>
      <c r="K7" s="199"/>
      <c r="L7" s="199"/>
      <c r="M7" s="199"/>
      <c r="N7" s="199"/>
      <c r="O7" s="199"/>
      <c r="P7" s="201">
        <f>'YC2015'!F5</f>
        <v>1</v>
      </c>
      <c r="Q7" s="201">
        <f>'YC2015'!G5</f>
        <v>0.99132947976878616</v>
      </c>
      <c r="R7" s="201">
        <f>'YC2015'!H5</f>
        <v>1</v>
      </c>
      <c r="S7" s="201">
        <f>'YC2015'!I5</f>
        <v>0.99</v>
      </c>
      <c r="T7" s="201">
        <f>'YC2015'!J5</f>
        <v>0.99</v>
      </c>
      <c r="U7" s="201">
        <f>'YC2015'!K5</f>
        <v>1</v>
      </c>
      <c r="V7" s="201">
        <f>'YC2015'!L5</f>
        <v>0.99465240641711228</v>
      </c>
      <c r="W7" s="201">
        <f>'YC2015'!M5</f>
        <v>0.9971830985915493</v>
      </c>
      <c r="X7" s="201">
        <f>'YC2015'!N5</f>
        <v>0.99710982658959535</v>
      </c>
      <c r="Y7" s="201">
        <f>'YC2015'!O5</f>
        <v>0.98965517241379308</v>
      </c>
      <c r="Z7" s="201">
        <f>'YC2015'!P5</f>
        <v>0.98516320474777452</v>
      </c>
      <c r="AA7" s="201">
        <f>'YC2015'!Q5</f>
        <v>1</v>
      </c>
      <c r="AB7" s="199"/>
      <c r="AC7" s="199"/>
      <c r="AD7" s="199"/>
      <c r="AE7" s="199"/>
      <c r="AF7" s="199"/>
      <c r="AG7" s="199"/>
      <c r="AH7" s="199"/>
      <c r="AI7" s="199"/>
      <c r="AJ7" s="199"/>
      <c r="AK7" s="199"/>
      <c r="AL7" s="199"/>
      <c r="AM7" s="199"/>
    </row>
    <row r="8" spans="2:39" x14ac:dyDescent="0.2">
      <c r="B8" s="199"/>
      <c r="C8" s="199">
        <v>2016</v>
      </c>
      <c r="D8" s="199"/>
      <c r="E8" s="199"/>
      <c r="F8" s="199"/>
      <c r="G8" s="199"/>
      <c r="H8" s="199"/>
      <c r="I8" s="199"/>
      <c r="J8" s="199"/>
      <c r="K8" s="199"/>
      <c r="L8" s="199"/>
      <c r="M8" s="199"/>
      <c r="N8" s="199"/>
      <c r="O8" s="199"/>
      <c r="P8" s="199"/>
      <c r="Q8" s="199"/>
      <c r="R8" s="199"/>
      <c r="S8" s="199"/>
      <c r="T8" s="199"/>
      <c r="U8" s="199"/>
      <c r="V8" s="199"/>
      <c r="W8" s="199"/>
      <c r="X8" s="199"/>
      <c r="Y8" s="199"/>
      <c r="Z8" s="199"/>
      <c r="AA8" s="199"/>
      <c r="AB8" s="204">
        <f>FORECAST(AB5, $P7:$AA7,$P5:$AA5)</f>
        <v>0.9928569844303553</v>
      </c>
      <c r="AC8" s="204">
        <f t="shared" ref="AC8:AM8" si="0">FORECAST(AC5, $P7:$AA7,$P5:$AA5)</f>
        <v>0.99259446077142743</v>
      </c>
      <c r="AD8" s="204">
        <f t="shared" si="0"/>
        <v>0.99232318632386873</v>
      </c>
      <c r="AE8" s="204">
        <f t="shared" si="0"/>
        <v>0.99206066266494086</v>
      </c>
      <c r="AF8" s="204">
        <f t="shared" si="0"/>
        <v>0.99178938821738216</v>
      </c>
      <c r="AG8" s="204">
        <f t="shared" si="0"/>
        <v>0.99151811376982346</v>
      </c>
      <c r="AH8" s="204">
        <f t="shared" si="0"/>
        <v>0.99125559011089559</v>
      </c>
      <c r="AI8" s="204">
        <f t="shared" si="0"/>
        <v>0.99098431566333689</v>
      </c>
      <c r="AJ8" s="204">
        <f t="shared" si="0"/>
        <v>0.99072179200440891</v>
      </c>
      <c r="AK8" s="204">
        <f t="shared" si="0"/>
        <v>0.99045051755685032</v>
      </c>
      <c r="AL8" s="204">
        <f t="shared" si="0"/>
        <v>0.99017924310929151</v>
      </c>
      <c r="AM8" s="204">
        <f t="shared" si="0"/>
        <v>0.98993422102762552</v>
      </c>
    </row>
    <row r="10" spans="2:39" ht="28.5" x14ac:dyDescent="0.2">
      <c r="B10" s="200" t="str">
        <f>'YC2015'!B6</f>
        <v>95% of applications to full research ethics committee meetings to receive final decision within 40 calendar days (stretch target)</v>
      </c>
      <c r="C10" s="199">
        <v>2014</v>
      </c>
      <c r="D10" s="201">
        <f>'YC2014'!F4</f>
        <v>0.86</v>
      </c>
      <c r="E10" s="201">
        <f>'YC2014'!G4</f>
        <v>0.82</v>
      </c>
      <c r="F10" s="201">
        <f>'YC2014'!H4</f>
        <v>0.84</v>
      </c>
      <c r="G10" s="201">
        <f>'YC2014'!I4</f>
        <v>0.83</v>
      </c>
      <c r="H10" s="201">
        <f>'YC2014'!J4</f>
        <v>0.86</v>
      </c>
      <c r="I10" s="201">
        <f>'YC2014'!K4</f>
        <v>0.85</v>
      </c>
      <c r="J10" s="201">
        <f>'YC2014'!L4</f>
        <v>0.89</v>
      </c>
      <c r="K10" s="201">
        <f>'YC2014'!M4</f>
        <v>0.85</v>
      </c>
      <c r="L10" s="201">
        <f>'YC2014'!N4</f>
        <v>0.91</v>
      </c>
      <c r="M10" s="201">
        <f>'YC2014'!O4</f>
        <v>0.85</v>
      </c>
      <c r="N10" s="201">
        <f>'YC2014'!P4</f>
        <v>0.86</v>
      </c>
      <c r="O10" s="201">
        <f>'YC2014'!Q4</f>
        <v>0.92</v>
      </c>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row>
    <row r="11" spans="2:39" x14ac:dyDescent="0.2">
      <c r="B11" s="199"/>
      <c r="C11" s="199">
        <v>2015</v>
      </c>
      <c r="D11" s="199"/>
      <c r="E11" s="199"/>
      <c r="F11" s="199"/>
      <c r="G11" s="199"/>
      <c r="H11" s="199"/>
      <c r="I11" s="199"/>
      <c r="J11" s="199"/>
      <c r="K11" s="199"/>
      <c r="L11" s="199"/>
      <c r="M11" s="199"/>
      <c r="N11" s="199"/>
      <c r="O11" s="199"/>
      <c r="P11" s="201">
        <f>'YC2015'!F6</f>
        <v>0.90033222591362128</v>
      </c>
      <c r="Q11" s="201">
        <f>'YC2015'!G6</f>
        <v>0.88439306358381498</v>
      </c>
      <c r="R11" s="201">
        <f>'YC2015'!H6</f>
        <v>0.92022792022792022</v>
      </c>
      <c r="S11" s="201">
        <f>'YC2015'!I6</f>
        <v>0.92</v>
      </c>
      <c r="T11" s="201">
        <f>'YC2015'!J6</f>
        <v>0.92</v>
      </c>
      <c r="U11" s="201">
        <f>'YC2015'!K6</f>
        <v>0.92</v>
      </c>
      <c r="V11" s="201">
        <f>'YC2015'!L6</f>
        <v>0.94117647058823528</v>
      </c>
      <c r="W11" s="201">
        <f>'YC2015'!M6</f>
        <v>0.93239436619718308</v>
      </c>
      <c r="X11" s="201">
        <f>'YC2015'!N6</f>
        <v>0.93641618497109824</v>
      </c>
      <c r="Y11" s="201">
        <f>'YC2015'!O6</f>
        <v>0.86896551724137927</v>
      </c>
      <c r="Z11" s="201">
        <f>'YC2015'!P6</f>
        <v>0.87833827893175076</v>
      </c>
      <c r="AA11" s="201">
        <f>'YC2015'!Q6</f>
        <v>0.88188976377952799</v>
      </c>
      <c r="AB11" s="199"/>
      <c r="AC11" s="199"/>
      <c r="AD11" s="199"/>
      <c r="AE11" s="199"/>
      <c r="AF11" s="199"/>
      <c r="AG11" s="199"/>
      <c r="AH11" s="199"/>
      <c r="AI11" s="199"/>
      <c r="AJ11" s="199"/>
      <c r="AK11" s="199"/>
      <c r="AL11" s="199"/>
      <c r="AM11" s="199"/>
    </row>
    <row r="12" spans="2:39" x14ac:dyDescent="0.2">
      <c r="B12" s="199"/>
      <c r="C12" s="199">
        <v>2016</v>
      </c>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204">
        <f>FORECAST(AB$5, $P11:$AA11,$P$5:$AA$5)</f>
        <v>0.89788794875991318</v>
      </c>
      <c r="AC12" s="204">
        <f t="shared" ref="AC12:AM12" si="1">FORECAST(AC$5, $P11:$AA11,$P$5:$AA$5)</f>
        <v>0.89625449535811885</v>
      </c>
      <c r="AD12" s="204">
        <f t="shared" si="1"/>
        <v>0.89456659350959811</v>
      </c>
      <c r="AE12" s="204">
        <f t="shared" si="1"/>
        <v>0.89293314010780334</v>
      </c>
      <c r="AF12" s="204">
        <f t="shared" si="1"/>
        <v>0.89124523825928259</v>
      </c>
      <c r="AG12" s="204">
        <f t="shared" si="1"/>
        <v>0.88955733641076185</v>
      </c>
      <c r="AH12" s="204">
        <f t="shared" si="1"/>
        <v>0.88792388300896752</v>
      </c>
      <c r="AI12" s="204">
        <f t="shared" si="1"/>
        <v>0.88623598116044633</v>
      </c>
      <c r="AJ12" s="204">
        <f t="shared" si="1"/>
        <v>0.884602527758652</v>
      </c>
      <c r="AK12" s="204">
        <f t="shared" si="1"/>
        <v>0.88291462591013126</v>
      </c>
      <c r="AL12" s="204">
        <f t="shared" si="1"/>
        <v>0.88122672406161007</v>
      </c>
      <c r="AM12" s="204">
        <f t="shared" si="1"/>
        <v>0.87970216755326858</v>
      </c>
    </row>
    <row r="14" spans="2:39" ht="28.5" x14ac:dyDescent="0.2">
      <c r="B14" s="200" t="str">
        <f>'YC2015'!B7</f>
        <v>95% of applications to research ethics proportionate review service to receive decision within 14 calendar days</v>
      </c>
      <c r="C14" s="199">
        <v>2014</v>
      </c>
      <c r="D14" s="201">
        <f>'YC2014'!F5</f>
        <v>0.92</v>
      </c>
      <c r="E14" s="201">
        <f>'YC2014'!G5</f>
        <v>0.93</v>
      </c>
      <c r="F14" s="201">
        <f>'YC2014'!H5</f>
        <v>0.94</v>
      </c>
      <c r="G14" s="201">
        <f>'YC2014'!I5</f>
        <v>0.9</v>
      </c>
      <c r="H14" s="201">
        <f>'YC2014'!J5</f>
        <v>0.87</v>
      </c>
      <c r="I14" s="201">
        <f>'YC2014'!K5</f>
        <v>0.91</v>
      </c>
      <c r="J14" s="201">
        <f>'YC2014'!L5</f>
        <v>0.95</v>
      </c>
      <c r="K14" s="201">
        <f>'YC2014'!M5</f>
        <v>0.89</v>
      </c>
      <c r="L14" s="201">
        <f>'YC2014'!N5</f>
        <v>0.94</v>
      </c>
      <c r="M14" s="201">
        <f>'YC2014'!O5</f>
        <v>0.9</v>
      </c>
      <c r="N14" s="201">
        <f>'YC2014'!P5</f>
        <v>0.99</v>
      </c>
      <c r="O14" s="201">
        <f>'YC2014'!Q5</f>
        <v>0.96</v>
      </c>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row>
    <row r="15" spans="2:39" x14ac:dyDescent="0.2">
      <c r="B15" s="199"/>
      <c r="C15" s="199">
        <v>2015</v>
      </c>
      <c r="D15" s="199"/>
      <c r="E15" s="199"/>
      <c r="F15" s="199"/>
      <c r="G15" s="199"/>
      <c r="H15" s="199"/>
      <c r="I15" s="199"/>
      <c r="J15" s="199"/>
      <c r="K15" s="199"/>
      <c r="L15" s="199"/>
      <c r="M15" s="199"/>
      <c r="N15" s="199"/>
      <c r="O15" s="199"/>
      <c r="P15" s="201">
        <f>'YC2015'!F7</f>
        <v>0.93567251461988299</v>
      </c>
      <c r="Q15" s="201">
        <f>'YC2015'!G7</f>
        <v>0.95569620253164556</v>
      </c>
      <c r="R15" s="201">
        <f>'YC2015'!H7</f>
        <v>0.96153846153846156</v>
      </c>
      <c r="S15" s="201">
        <f>'YC2015'!I7</f>
        <v>0.97777777777777775</v>
      </c>
      <c r="T15" s="201">
        <f>'YC2015'!J7</f>
        <v>0.97452229299363058</v>
      </c>
      <c r="U15" s="201">
        <f>'YC2015'!K7</f>
        <v>0.96078431372549022</v>
      </c>
      <c r="V15" s="201">
        <f>'YC2015'!L7</f>
        <v>0.95483870967741935</v>
      </c>
      <c r="W15" s="201">
        <f>'YC2015'!M7</f>
        <v>0.90697674418604646</v>
      </c>
      <c r="X15" s="201">
        <f>'YC2015'!N7</f>
        <v>0.94029850746268662</v>
      </c>
      <c r="Y15" s="201">
        <f>'YC2015'!O7</f>
        <v>0.92647058823529416</v>
      </c>
      <c r="Z15" s="201">
        <f>'YC2015'!P7</f>
        <v>0.98692810457516345</v>
      </c>
      <c r="AA15" s="201">
        <f>'YC2015'!Q7</f>
        <v>0.91860465116279066</v>
      </c>
      <c r="AB15" s="199"/>
      <c r="AC15" s="199"/>
      <c r="AD15" s="199"/>
      <c r="AE15" s="199"/>
      <c r="AF15" s="199"/>
      <c r="AG15" s="199"/>
      <c r="AH15" s="199"/>
      <c r="AI15" s="199"/>
      <c r="AJ15" s="199"/>
      <c r="AK15" s="199"/>
      <c r="AL15" s="199"/>
      <c r="AM15" s="199"/>
    </row>
    <row r="16" spans="2:39" x14ac:dyDescent="0.2">
      <c r="B16" s="199"/>
      <c r="C16" s="199">
        <v>2016</v>
      </c>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204">
        <f>FORECAST(AB$5, $P15:$AA15,$P$5:$AA$5)</f>
        <v>0.93761196486073795</v>
      </c>
      <c r="AC16" s="204">
        <f t="shared" ref="AC16" si="2">FORECAST(AC$5, $P15:$AA15,$P$5:$AA$5)</f>
        <v>0.93573519501013935</v>
      </c>
      <c r="AD16" s="204">
        <f t="shared" ref="AD16" si="3">FORECAST(AD$5, $P15:$AA15,$P$5:$AA$5)</f>
        <v>0.93379586616452093</v>
      </c>
      <c r="AE16" s="204">
        <f t="shared" ref="AE16" si="4">FORECAST(AE$5, $P15:$AA15,$P$5:$AA$5)</f>
        <v>0.93191909631392233</v>
      </c>
      <c r="AF16" s="204">
        <f t="shared" ref="AF16" si="5">FORECAST(AF$5, $P15:$AA15,$P$5:$AA$5)</f>
        <v>0.92997976746830391</v>
      </c>
      <c r="AG16" s="204">
        <f t="shared" ref="AG16" si="6">FORECAST(AG$5, $P15:$AA15,$P$5:$AA$5)</f>
        <v>0.92804043862268548</v>
      </c>
      <c r="AH16" s="204">
        <f t="shared" ref="AH16" si="7">FORECAST(AH$5, $P15:$AA15,$P$5:$AA$5)</f>
        <v>0.92616366877208689</v>
      </c>
      <c r="AI16" s="204">
        <f t="shared" ref="AI16" si="8">FORECAST(AI$5, $P15:$AA15,$P$5:$AA$5)</f>
        <v>0.92422433992646846</v>
      </c>
      <c r="AJ16" s="204">
        <f t="shared" ref="AJ16" si="9">FORECAST(AJ$5, $P15:$AA15,$P$5:$AA$5)</f>
        <v>0.92234757007586987</v>
      </c>
      <c r="AK16" s="204">
        <f t="shared" ref="AK16" si="10">FORECAST(AK$5, $P15:$AA15,$P$5:$AA$5)</f>
        <v>0.92040824123025144</v>
      </c>
      <c r="AL16" s="204">
        <f t="shared" ref="AL16" si="11">FORECAST(AL$5, $P15:$AA15,$P$5:$AA$5)</f>
        <v>0.91846891238463302</v>
      </c>
      <c r="AM16" s="204">
        <f t="shared" ref="AM16" si="12">FORECAST(AM$5, $P15:$AA15,$P$5:$AA$5)</f>
        <v>0.91671726052407454</v>
      </c>
    </row>
    <row r="18" spans="2:39" ht="42.75" x14ac:dyDescent="0.2">
      <c r="B18" s="200" t="str">
        <f>'YC2015'!B8</f>
        <v>95% of amendments, on approved applications, submitted to research ethics committees to receive a decision within 28 calendar days (stretch target)</v>
      </c>
      <c r="C18" s="199">
        <v>2014</v>
      </c>
      <c r="D18" s="201">
        <f>'YC2014'!F6</f>
        <v>0.95</v>
      </c>
      <c r="E18" s="201">
        <f>'YC2014'!G6</f>
        <v>0.9</v>
      </c>
      <c r="F18" s="201">
        <f>'YC2014'!H6</f>
        <v>0.95</v>
      </c>
      <c r="G18" s="201">
        <f>'YC2014'!I6</f>
        <v>0.94</v>
      </c>
      <c r="H18" s="201">
        <f>'YC2014'!J6</f>
        <v>0.95</v>
      </c>
      <c r="I18" s="201">
        <f>'YC2014'!K6</f>
        <v>0.94</v>
      </c>
      <c r="J18" s="201">
        <f>'YC2014'!L6</f>
        <v>0.95</v>
      </c>
      <c r="K18" s="201">
        <f>'YC2014'!M6</f>
        <v>0.95</v>
      </c>
      <c r="L18" s="201">
        <f>'YC2014'!N6</f>
        <v>0.96</v>
      </c>
      <c r="M18" s="201">
        <f>'YC2014'!O6</f>
        <v>0.9</v>
      </c>
      <c r="N18" s="201">
        <f>'YC2014'!P6</f>
        <v>0.97</v>
      </c>
      <c r="O18" s="201">
        <f>'YC2014'!Q6</f>
        <v>0.94</v>
      </c>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row>
    <row r="19" spans="2:39" x14ac:dyDescent="0.2">
      <c r="B19" s="199"/>
      <c r="C19" s="199">
        <v>2015</v>
      </c>
      <c r="D19" s="199"/>
      <c r="E19" s="199"/>
      <c r="F19" s="199"/>
      <c r="G19" s="199"/>
      <c r="H19" s="199"/>
      <c r="I19" s="199"/>
      <c r="J19" s="199"/>
      <c r="K19" s="199"/>
      <c r="L19" s="199"/>
      <c r="M19" s="199"/>
      <c r="N19" s="199"/>
      <c r="O19" s="199"/>
      <c r="P19" s="201">
        <f>'YC2015'!F8</f>
        <v>0.93892045454545459</v>
      </c>
      <c r="Q19" s="201">
        <f>'YC2015'!G8</f>
        <v>0.94934876989869754</v>
      </c>
      <c r="R19" s="201">
        <f>'YC2015'!H8</f>
        <v>0.92525773195876293</v>
      </c>
      <c r="S19" s="201">
        <f>'YC2015'!I8</f>
        <v>0.94</v>
      </c>
      <c r="T19" s="201">
        <f>'YC2015'!J8</f>
        <v>0.94</v>
      </c>
      <c r="U19" s="201">
        <f>'YC2015'!K8</f>
        <v>0.93</v>
      </c>
      <c r="V19" s="201">
        <f>'YC2015'!L8</f>
        <v>0.95517774343122097</v>
      </c>
      <c r="W19" s="201">
        <f>'YC2015'!M8</f>
        <v>0.9509803921568627</v>
      </c>
      <c r="X19" s="201">
        <f>'YC2015'!N8</f>
        <v>0.92721979621542938</v>
      </c>
      <c r="Y19" s="201">
        <f>'YC2015'!O8</f>
        <v>0.91297468354430378</v>
      </c>
      <c r="Z19" s="201">
        <f>'YC2015'!P8</f>
        <v>0.94074074074074077</v>
      </c>
      <c r="AA19" s="201">
        <f>'YC2015'!Q8</f>
        <v>0.93206521739130432</v>
      </c>
      <c r="AB19" s="199"/>
      <c r="AC19" s="199"/>
      <c r="AD19" s="199"/>
      <c r="AE19" s="199"/>
      <c r="AF19" s="199"/>
      <c r="AG19" s="199"/>
      <c r="AH19" s="199"/>
      <c r="AI19" s="199"/>
      <c r="AJ19" s="199"/>
      <c r="AK19" s="199"/>
      <c r="AL19" s="199"/>
      <c r="AM19" s="199"/>
    </row>
    <row r="20" spans="2:39" x14ac:dyDescent="0.2">
      <c r="B20" s="199"/>
      <c r="C20" s="199">
        <v>2016</v>
      </c>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204">
        <f>FORECAST(AB$5, $P19:$AA19,$P$5:$AA$5)</f>
        <v>0.9313372054422755</v>
      </c>
      <c r="AC20" s="204">
        <f t="shared" ref="AC20" si="13">FORECAST(AC$5, $P19:$AA19,$P$5:$AA$5)</f>
        <v>0.93049651076722761</v>
      </c>
      <c r="AD20" s="204">
        <f t="shared" ref="AD20" si="14">FORECAST(AD$5, $P19:$AA19,$P$5:$AA$5)</f>
        <v>0.92962779293634457</v>
      </c>
      <c r="AE20" s="204">
        <f t="shared" ref="AE20" si="15">FORECAST(AE$5, $P19:$AA19,$P$5:$AA$5)</f>
        <v>0.92878709826129668</v>
      </c>
      <c r="AF20" s="204">
        <f t="shared" ref="AF20" si="16">FORECAST(AF$5, $P19:$AA19,$P$5:$AA$5)</f>
        <v>0.92791838043041364</v>
      </c>
      <c r="AG20" s="204">
        <f t="shared" ref="AG20" si="17">FORECAST(AG$5, $P19:$AA19,$P$5:$AA$5)</f>
        <v>0.92704966259953081</v>
      </c>
      <c r="AH20" s="204">
        <f t="shared" ref="AH20" si="18">FORECAST(AH$5, $P19:$AA19,$P$5:$AA$5)</f>
        <v>0.92620896792448271</v>
      </c>
      <c r="AI20" s="204">
        <f t="shared" ref="AI20" si="19">FORECAST(AI$5, $P19:$AA19,$P$5:$AA$5)</f>
        <v>0.92534025009359988</v>
      </c>
      <c r="AJ20" s="204">
        <f t="shared" ref="AJ20" si="20">FORECAST(AJ$5, $P19:$AA19,$P$5:$AA$5)</f>
        <v>0.92449955541855178</v>
      </c>
      <c r="AK20" s="204">
        <f t="shared" ref="AK20" si="21">FORECAST(AK$5, $P19:$AA19,$P$5:$AA$5)</f>
        <v>0.92363083758766895</v>
      </c>
      <c r="AL20" s="204">
        <f t="shared" ref="AL20" si="22">FORECAST(AL$5, $P19:$AA19,$P$5:$AA$5)</f>
        <v>0.9227621197567859</v>
      </c>
      <c r="AM20" s="204">
        <f t="shared" ref="AM20" si="23">FORECAST(AM$5, $P19:$AA19,$P$5:$AA$5)</f>
        <v>0.92197747139340791</v>
      </c>
    </row>
    <row r="22" spans="2:39" ht="42.75" x14ac:dyDescent="0.2">
      <c r="B22" s="200" t="str">
        <f>'YC2015'!B9</f>
        <v>95% of amendments, on approved applications, submitted to research ethics committees to receive a decision within 35 calendar days (mandatory)</v>
      </c>
      <c r="C22" s="199">
        <v>2014</v>
      </c>
      <c r="D22" s="201">
        <f>'YC2014'!F7</f>
        <v>0.98</v>
      </c>
      <c r="E22" s="201">
        <f>'YC2014'!G7</f>
        <v>0.96</v>
      </c>
      <c r="F22" s="201">
        <f>'YC2014'!H7</f>
        <v>0.98</v>
      </c>
      <c r="G22" s="201">
        <f>'YC2014'!I7</f>
        <v>1</v>
      </c>
      <c r="H22" s="201">
        <f>'YC2014'!J7</f>
        <v>0.99</v>
      </c>
      <c r="I22" s="201">
        <f>'YC2014'!K7</f>
        <v>0.99</v>
      </c>
      <c r="J22" s="201">
        <f>'YC2014'!L7</f>
        <v>0.99</v>
      </c>
      <c r="K22" s="201">
        <f>'YC2014'!M7</f>
        <v>1</v>
      </c>
      <c r="L22" s="201">
        <f>'YC2014'!N7</f>
        <v>1</v>
      </c>
      <c r="M22" s="201">
        <f>'YC2014'!O7</f>
        <v>0.99</v>
      </c>
      <c r="N22" s="201">
        <f>'YC2014'!P7</f>
        <v>0.99</v>
      </c>
      <c r="O22" s="201">
        <f>'YC2014'!Q7</f>
        <v>0.99</v>
      </c>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row>
    <row r="23" spans="2:39" x14ac:dyDescent="0.2">
      <c r="B23" s="199"/>
      <c r="C23" s="199">
        <v>2015</v>
      </c>
      <c r="D23" s="199"/>
      <c r="E23" s="199"/>
      <c r="F23" s="199"/>
      <c r="G23" s="199"/>
      <c r="H23" s="199"/>
      <c r="I23" s="199"/>
      <c r="J23" s="199"/>
      <c r="K23" s="199"/>
      <c r="L23" s="199"/>
      <c r="M23" s="199"/>
      <c r="N23" s="199"/>
      <c r="O23" s="199"/>
      <c r="P23" s="201">
        <f>'YC2015'!F9</f>
        <v>1</v>
      </c>
      <c r="Q23" s="201">
        <f>'YC2015'!G9</f>
        <v>0.99565846599131691</v>
      </c>
      <c r="R23" s="201">
        <f>'YC2015'!H9</f>
        <v>0.99355670103092786</v>
      </c>
      <c r="S23" s="201">
        <f>'YC2015'!I9</f>
        <v>0.99</v>
      </c>
      <c r="T23" s="201">
        <f>'YC2015'!J9</f>
        <v>1</v>
      </c>
      <c r="U23" s="201">
        <f>'YC2015'!K9</f>
        <v>1</v>
      </c>
      <c r="V23" s="201">
        <f>'YC2015'!L9</f>
        <v>0.99536321483771251</v>
      </c>
      <c r="W23" s="201">
        <f>'YC2015'!M9</f>
        <v>0.98879551820728295</v>
      </c>
      <c r="X23" s="201">
        <f>'YC2015'!N9</f>
        <v>0.99272197962154296</v>
      </c>
      <c r="Y23" s="201">
        <f>'YC2015'!O9</f>
        <v>0.995253164556962</v>
      </c>
      <c r="Z23" s="201">
        <f>'YC2015'!P9</f>
        <v>0.98370370370370375</v>
      </c>
      <c r="AA23" s="201">
        <f>'YC2015'!Q9</f>
        <v>0.99456521739130432</v>
      </c>
      <c r="AB23" s="199"/>
      <c r="AC23" s="199"/>
      <c r="AD23" s="199"/>
      <c r="AE23" s="199"/>
      <c r="AF23" s="199"/>
      <c r="AG23" s="199"/>
      <c r="AH23" s="199"/>
      <c r="AI23" s="199"/>
      <c r="AJ23" s="199"/>
      <c r="AK23" s="199"/>
      <c r="AL23" s="199"/>
      <c r="AM23" s="199"/>
    </row>
    <row r="24" spans="2:39" x14ac:dyDescent="0.2">
      <c r="B24" s="199"/>
      <c r="C24" s="199">
        <v>2016</v>
      </c>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204">
        <f>FORECAST(AB$5, $P23:$AA23,$P$5:$AA$5)</f>
        <v>0.99004390150281096</v>
      </c>
      <c r="AC24" s="204">
        <f t="shared" ref="AC24" si="24">FORECAST(AC$5, $P23:$AA23,$P$5:$AA$5)</f>
        <v>0.98942458509439601</v>
      </c>
      <c r="AD24" s="204">
        <f t="shared" ref="AD24" si="25">FORECAST(AD$5, $P23:$AA23,$P$5:$AA$5)</f>
        <v>0.98878462480570062</v>
      </c>
      <c r="AE24" s="204">
        <f t="shared" ref="AE24" si="26">FORECAST(AE$5, $P23:$AA23,$P$5:$AA$5)</f>
        <v>0.98816530839728567</v>
      </c>
      <c r="AF24" s="204">
        <f t="shared" ref="AF24" si="27">FORECAST(AF$5, $P23:$AA23,$P$5:$AA$5)</f>
        <v>0.98752534810859027</v>
      </c>
      <c r="AG24" s="204">
        <f t="shared" ref="AG24" si="28">FORECAST(AG$5, $P23:$AA23,$P$5:$AA$5)</f>
        <v>0.98688538781989488</v>
      </c>
      <c r="AH24" s="204">
        <f t="shared" ref="AH24" si="29">FORECAST(AH$5, $P23:$AA23,$P$5:$AA$5)</f>
        <v>0.98626607141147993</v>
      </c>
      <c r="AI24" s="204">
        <f t="shared" ref="AI24" si="30">FORECAST(AI$5, $P23:$AA23,$P$5:$AA$5)</f>
        <v>0.98562611112278453</v>
      </c>
      <c r="AJ24" s="204">
        <f t="shared" ref="AJ24" si="31">FORECAST(AJ$5, $P23:$AA23,$P$5:$AA$5)</f>
        <v>0.98500679471436958</v>
      </c>
      <c r="AK24" s="204">
        <f t="shared" ref="AK24" si="32">FORECAST(AK$5, $P23:$AA23,$P$5:$AA$5)</f>
        <v>0.98436683442567419</v>
      </c>
      <c r="AL24" s="204">
        <f t="shared" ref="AL24" si="33">FORECAST(AL$5, $P23:$AA23,$P$5:$AA$5)</f>
        <v>0.98372687413697879</v>
      </c>
      <c r="AM24" s="204">
        <f t="shared" ref="AM24" si="34">FORECAST(AM$5, $P23:$AA23,$P$5:$AA$5)</f>
        <v>0.98314884548912485</v>
      </c>
    </row>
    <row r="26" spans="2:39" x14ac:dyDescent="0.2">
      <c r="B26" s="200" t="str">
        <f>'YC2015'!B10</f>
        <v>100% of GTAC applications to be receive a decision in 60 days</v>
      </c>
      <c r="C26" s="199">
        <v>2014</v>
      </c>
      <c r="D26" s="201"/>
      <c r="E26" s="201"/>
      <c r="F26" s="201">
        <f>'YC2014'!H8</f>
        <v>1</v>
      </c>
      <c r="G26" s="201"/>
      <c r="H26" s="201"/>
      <c r="I26" s="201">
        <f>'YC2014'!K8</f>
        <v>1</v>
      </c>
      <c r="J26" s="201">
        <f>'YC2014'!L8</f>
        <v>1</v>
      </c>
      <c r="K26" s="201"/>
      <c r="L26" s="201">
        <f>'YC2014'!N8</f>
        <v>1</v>
      </c>
      <c r="M26" s="201">
        <f>'YC2014'!O8</f>
        <v>1</v>
      </c>
      <c r="N26" s="201"/>
      <c r="O26" s="201"/>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row>
    <row r="27" spans="2:39" x14ac:dyDescent="0.2">
      <c r="B27" s="199"/>
      <c r="C27" s="199">
        <v>2015</v>
      </c>
      <c r="D27" s="199"/>
      <c r="E27" s="199"/>
      <c r="F27" s="199"/>
      <c r="G27" s="199"/>
      <c r="H27" s="199"/>
      <c r="I27" s="199"/>
      <c r="J27" s="199"/>
      <c r="K27" s="199"/>
      <c r="L27" s="199"/>
      <c r="M27" s="199"/>
      <c r="N27" s="199"/>
      <c r="O27" s="199"/>
      <c r="P27" s="201">
        <f>'YC2015'!F10</f>
        <v>1</v>
      </c>
      <c r="Q27" s="201">
        <f>'YC2015'!G10</f>
        <v>1</v>
      </c>
      <c r="R27" s="201">
        <f>'YC2015'!H10</f>
        <v>1</v>
      </c>
      <c r="S27" s="201">
        <f>'YC2015'!I10</f>
        <v>1</v>
      </c>
      <c r="T27" s="201"/>
      <c r="U27" s="201">
        <f>'YC2015'!K10</f>
        <v>1</v>
      </c>
      <c r="V27" s="201">
        <f>'YC2015'!L10</f>
        <v>1</v>
      </c>
      <c r="W27" s="201">
        <f>'YC2015'!M10</f>
        <v>1</v>
      </c>
      <c r="X27" s="201">
        <f>'YC2015'!N10</f>
        <v>1</v>
      </c>
      <c r="Y27" s="201">
        <f>'YC2015'!O10</f>
        <v>1</v>
      </c>
      <c r="Z27" s="201">
        <f>'YC2015'!P10</f>
        <v>1</v>
      </c>
      <c r="AA27" s="201">
        <f>'YC2015'!Q10</f>
        <v>1</v>
      </c>
      <c r="AB27" s="199"/>
      <c r="AC27" s="199"/>
      <c r="AD27" s="199"/>
      <c r="AE27" s="199"/>
      <c r="AF27" s="199"/>
      <c r="AG27" s="199"/>
      <c r="AH27" s="199"/>
      <c r="AI27" s="199"/>
      <c r="AJ27" s="199"/>
      <c r="AK27" s="199"/>
      <c r="AL27" s="199"/>
      <c r="AM27" s="199"/>
    </row>
    <row r="28" spans="2:39" x14ac:dyDescent="0.2">
      <c r="B28" s="199"/>
      <c r="C28" s="199">
        <v>2016</v>
      </c>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204">
        <f>FORECAST(AB$5, $P27:$AA27,$P$5:$AA$5)</f>
        <v>1</v>
      </c>
      <c r="AC28" s="204">
        <f t="shared" ref="AC28" si="35">FORECAST(AC$5, $P27:$AA27,$P$5:$AA$5)</f>
        <v>1</v>
      </c>
      <c r="AD28" s="204">
        <f t="shared" ref="AD28" si="36">FORECAST(AD$5, $P27:$AA27,$P$5:$AA$5)</f>
        <v>1</v>
      </c>
      <c r="AE28" s="204">
        <f t="shared" ref="AE28" si="37">FORECAST(AE$5, $P27:$AA27,$P$5:$AA$5)</f>
        <v>1</v>
      </c>
      <c r="AF28" s="204">
        <f t="shared" ref="AF28" si="38">FORECAST(AF$5, $P27:$AA27,$P$5:$AA$5)</f>
        <v>1</v>
      </c>
      <c r="AG28" s="204">
        <f t="shared" ref="AG28" si="39">FORECAST(AG$5, $P27:$AA27,$P$5:$AA$5)</f>
        <v>1</v>
      </c>
      <c r="AH28" s="204">
        <f t="shared" ref="AH28" si="40">FORECAST(AH$5, $P27:$AA27,$P$5:$AA$5)</f>
        <v>1</v>
      </c>
      <c r="AI28" s="204">
        <f t="shared" ref="AI28" si="41">FORECAST(AI$5, $P27:$AA27,$P$5:$AA$5)</f>
        <v>1</v>
      </c>
      <c r="AJ28" s="204">
        <f t="shared" ref="AJ28" si="42">FORECAST(AJ$5, $P27:$AA27,$P$5:$AA$5)</f>
        <v>1</v>
      </c>
      <c r="AK28" s="204">
        <f t="shared" ref="AK28" si="43">FORECAST(AK$5, $P27:$AA27,$P$5:$AA$5)</f>
        <v>1</v>
      </c>
      <c r="AL28" s="204">
        <f t="shared" ref="AL28" si="44">FORECAST(AL$5, $P27:$AA27,$P$5:$AA$5)</f>
        <v>1</v>
      </c>
      <c r="AM28" s="204">
        <f t="shared" ref="AM28" si="45">FORECAST(AM$5, $P27:$AA27,$P$5:$AA$5)</f>
        <v>1</v>
      </c>
    </row>
    <row r="30" spans="2:39" x14ac:dyDescent="0.2">
      <c r="B30" s="199" t="str">
        <f>'YC2015'!B11</f>
        <v>CAG/CAT – 75% of full applications  to be completed in 60 days</v>
      </c>
      <c r="C30" s="199">
        <v>2014</v>
      </c>
      <c r="D30" s="201">
        <f>'YC2014'!F9</f>
        <v>1</v>
      </c>
      <c r="E30" s="201">
        <f>'YC2014'!G9</f>
        <v>1</v>
      </c>
      <c r="F30" s="201">
        <f>'YC2014'!H9</f>
        <v>1</v>
      </c>
      <c r="G30" s="201">
        <f>'YC2014'!I9</f>
        <v>1</v>
      </c>
      <c r="H30" s="201">
        <f>'YC2014'!J9</f>
        <v>1</v>
      </c>
      <c r="I30" s="201">
        <f>'YC2014'!K9</f>
        <v>1</v>
      </c>
      <c r="J30" s="201">
        <f>'YC2014'!L9</f>
        <v>1</v>
      </c>
      <c r="K30" s="201">
        <f>'YC2014'!M9</f>
        <v>1</v>
      </c>
      <c r="L30" s="201">
        <f>'YC2014'!N9</f>
        <v>1</v>
      </c>
      <c r="M30" s="201">
        <f>'YC2014'!O9</f>
        <v>1</v>
      </c>
      <c r="N30" s="201">
        <f>'YC2014'!P9</f>
        <v>1</v>
      </c>
      <c r="O30" s="201">
        <f>'YC2014'!Q9</f>
        <v>1</v>
      </c>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row>
    <row r="31" spans="2:39" x14ac:dyDescent="0.2">
      <c r="B31" s="199"/>
      <c r="C31" s="199">
        <v>2015</v>
      </c>
      <c r="D31" s="199"/>
      <c r="E31" s="199"/>
      <c r="F31" s="199"/>
      <c r="G31" s="199"/>
      <c r="H31" s="199"/>
      <c r="I31" s="199"/>
      <c r="J31" s="199"/>
      <c r="K31" s="199"/>
      <c r="L31" s="199"/>
      <c r="M31" s="199"/>
      <c r="N31" s="199"/>
      <c r="O31" s="199"/>
      <c r="P31" s="201">
        <f>'YC2015'!F11</f>
        <v>1</v>
      </c>
      <c r="Q31" s="201">
        <f>'YC2015'!G11</f>
        <v>1</v>
      </c>
      <c r="R31" s="201">
        <f>'YC2015'!H11</f>
        <v>1</v>
      </c>
      <c r="S31" s="201">
        <f>'YC2015'!I11</f>
        <v>1</v>
      </c>
      <c r="T31" s="201">
        <f>'YC2015'!J11</f>
        <v>1</v>
      </c>
      <c r="U31" s="201">
        <f>'YC2015'!K11</f>
        <v>1</v>
      </c>
      <c r="V31" s="201">
        <f>'YC2015'!L11</f>
        <v>1</v>
      </c>
      <c r="W31" s="201">
        <f>'YC2015'!M11</f>
        <v>0.7142857142857143</v>
      </c>
      <c r="X31" s="201">
        <f>'YC2015'!N11</f>
        <v>1</v>
      </c>
      <c r="Y31" s="201">
        <f>'YC2015'!O11</f>
        <v>0.8</v>
      </c>
      <c r="Z31" s="201">
        <f>'YC2015'!P11</f>
        <v>0.75</v>
      </c>
      <c r="AA31" s="201">
        <f>'YC2015'!Q11</f>
        <v>0.75</v>
      </c>
      <c r="AB31" s="199"/>
      <c r="AC31" s="199"/>
      <c r="AD31" s="199"/>
      <c r="AE31" s="199"/>
      <c r="AF31" s="199"/>
      <c r="AG31" s="199"/>
      <c r="AH31" s="199"/>
      <c r="AI31" s="199"/>
      <c r="AJ31" s="199"/>
      <c r="AK31" s="199"/>
      <c r="AL31" s="199"/>
      <c r="AM31" s="199"/>
    </row>
    <row r="32" spans="2:39" x14ac:dyDescent="0.2">
      <c r="B32" s="199"/>
      <c r="C32" s="199">
        <v>2016</v>
      </c>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204">
        <f>FORECAST(AB$5, $P31:$AA31,$P$5:$AA$5)</f>
        <v>0.75313528400945273</v>
      </c>
      <c r="AC32" s="204">
        <f t="shared" ref="AC32" si="46">FORECAST(AC$5, $P31:$AA31,$P$5:$AA$5)</f>
        <v>0.72819841723688228</v>
      </c>
      <c r="AD32" s="204">
        <f t="shared" ref="AD32" si="47">FORECAST(AD$5, $P31:$AA31,$P$5:$AA$5)</f>
        <v>0.70243032157188878</v>
      </c>
      <c r="AE32" s="204">
        <f t="shared" ref="AE32" si="48">FORECAST(AE$5, $P31:$AA31,$P$5:$AA$5)</f>
        <v>0.67749345479932543</v>
      </c>
      <c r="AF32" s="204">
        <f t="shared" ref="AF32" si="49">FORECAST(AF$5, $P31:$AA31,$P$5:$AA$5)</f>
        <v>0.65172535913433194</v>
      </c>
      <c r="AG32" s="204">
        <f t="shared" ref="AG32" si="50">FORECAST(AG$5, $P31:$AA31,$P$5:$AA$5)</f>
        <v>0.62595726346934555</v>
      </c>
      <c r="AH32" s="204">
        <f t="shared" ref="AH32" si="51">FORECAST(AH$5, $P31:$AA31,$P$5:$AA$5)</f>
        <v>0.60102039669677509</v>
      </c>
      <c r="AI32" s="204">
        <f t="shared" ref="AI32" si="52">FORECAST(AI$5, $P31:$AA31,$P$5:$AA$5)</f>
        <v>0.5752523010317887</v>
      </c>
      <c r="AJ32" s="204">
        <f t="shared" ref="AJ32" si="53">FORECAST(AJ$5, $P31:$AA31,$P$5:$AA$5)</f>
        <v>0.55031543425921825</v>
      </c>
      <c r="AK32" s="204">
        <f t="shared" ref="AK32" si="54">FORECAST(AK$5, $P31:$AA31,$P$5:$AA$5)</f>
        <v>0.52454733859423186</v>
      </c>
      <c r="AL32" s="204">
        <f t="shared" ref="AL32" si="55">FORECAST(AL$5, $P31:$AA31,$P$5:$AA$5)</f>
        <v>0.49877924292923836</v>
      </c>
      <c r="AM32" s="204">
        <f t="shared" ref="AM32" si="56">FORECAST(AM$5, $P31:$AA31,$P$5:$AA$5)</f>
        <v>0.47550483394150689</v>
      </c>
    </row>
    <row r="34" spans="2:39" ht="28.5" x14ac:dyDescent="0.2">
      <c r="B34" s="200" t="str">
        <f>'YC2015'!B12</f>
        <v>CAG/CAT 75% of Precedent Set review applications to be completed in 30 days</v>
      </c>
      <c r="C34" s="199">
        <v>2014</v>
      </c>
      <c r="D34" s="201">
        <f>'YC2014'!F10</f>
        <v>0.25</v>
      </c>
      <c r="E34" s="201">
        <f>'YC2014'!G10</f>
        <v>0.25</v>
      </c>
      <c r="F34" s="201">
        <f>'YC2014'!H10</f>
        <v>0.25</v>
      </c>
      <c r="G34" s="201">
        <f>'YC2014'!I10</f>
        <v>1</v>
      </c>
      <c r="H34" s="201">
        <f>'YC2014'!J10</f>
        <v>0.8</v>
      </c>
      <c r="I34" s="201">
        <f>'YC2014'!K10</f>
        <v>0.89</v>
      </c>
      <c r="J34" s="201">
        <f>'YC2014'!L10</f>
        <v>1</v>
      </c>
      <c r="K34" s="201">
        <f>'YC2014'!M10</f>
        <v>1</v>
      </c>
      <c r="L34" s="201">
        <f>'YC2014'!N10</f>
        <v>1</v>
      </c>
      <c r="M34" s="201">
        <f>'YC2014'!O10</f>
        <v>1</v>
      </c>
      <c r="N34" s="201">
        <f>'YC2014'!P10</f>
        <v>0.75</v>
      </c>
      <c r="O34" s="201">
        <f>'YC2014'!Q10</f>
        <v>1</v>
      </c>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row>
    <row r="35" spans="2:39" x14ac:dyDescent="0.2">
      <c r="B35" s="199"/>
      <c r="C35" s="199">
        <v>2015</v>
      </c>
      <c r="D35" s="199"/>
      <c r="E35" s="199"/>
      <c r="F35" s="199"/>
      <c r="G35" s="199"/>
      <c r="H35" s="199"/>
      <c r="I35" s="199"/>
      <c r="J35" s="199"/>
      <c r="K35" s="199"/>
      <c r="L35" s="199"/>
      <c r="M35" s="199"/>
      <c r="N35" s="199"/>
      <c r="O35" s="199"/>
      <c r="P35" s="201">
        <f>'YC2015'!F12</f>
        <v>0.75</v>
      </c>
      <c r="Q35" s="201">
        <f>'YC2015'!G12</f>
        <v>0</v>
      </c>
      <c r="R35" s="201">
        <f>'YC2015'!H12</f>
        <v>1</v>
      </c>
      <c r="S35" s="201">
        <f>'YC2015'!I12</f>
        <v>0.75</v>
      </c>
      <c r="T35" s="201">
        <f>'YC2015'!J12</f>
        <v>1</v>
      </c>
      <c r="U35" s="201">
        <f>'YC2015'!K12</f>
        <v>1</v>
      </c>
      <c r="V35" s="201">
        <f>'YC2015'!L12</f>
        <v>1</v>
      </c>
      <c r="W35" s="201">
        <f>'YC2015'!M12</f>
        <v>0</v>
      </c>
      <c r="X35" s="201">
        <f>'YC2015'!N12</f>
        <v>1</v>
      </c>
      <c r="Y35" s="201"/>
      <c r="Z35" s="201">
        <f>'YC2015'!P12</f>
        <v>0.66666666666666663</v>
      </c>
      <c r="AA35" s="201">
        <f>'YC2015'!Q12</f>
        <v>1</v>
      </c>
      <c r="AB35" s="199"/>
      <c r="AC35" s="199"/>
      <c r="AD35" s="199"/>
      <c r="AE35" s="199"/>
      <c r="AF35" s="199"/>
      <c r="AG35" s="199"/>
      <c r="AH35" s="199"/>
      <c r="AI35" s="199"/>
      <c r="AJ35" s="199"/>
      <c r="AK35" s="199"/>
      <c r="AL35" s="199"/>
      <c r="AM35" s="199"/>
    </row>
    <row r="36" spans="2:39" x14ac:dyDescent="0.2">
      <c r="B36" s="199"/>
      <c r="C36" s="199">
        <v>2016</v>
      </c>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204">
        <f>IF(FORECAST(AB$5, $P35:$AA35,$P$5:$AA$5)&gt;1,1,FORECAST(AB$5, $P35:$AA35,$P$5:$AA$5))</f>
        <v>0.8785143995682887</v>
      </c>
      <c r="AC36" s="204">
        <f t="shared" ref="AC36:AM36" si="57">IF(FORECAST(AC$5, $P35:$AA35,$P$5:$AA$5)&gt;1,1,FORECAST(AC$5, $P35:$AA35,$P$5:$AA$5))</f>
        <v>0.89815137020997682</v>
      </c>
      <c r="AD36" s="204">
        <f t="shared" si="57"/>
        <v>0.91844290653972038</v>
      </c>
      <c r="AE36" s="204">
        <f t="shared" si="57"/>
        <v>0.93807987718140495</v>
      </c>
      <c r="AF36" s="204">
        <f t="shared" si="57"/>
        <v>0.95837141351114852</v>
      </c>
      <c r="AG36" s="204">
        <f t="shared" si="57"/>
        <v>0.97866294984088853</v>
      </c>
      <c r="AH36" s="204">
        <f t="shared" si="57"/>
        <v>0.99829992048257665</v>
      </c>
      <c r="AI36" s="204">
        <f t="shared" si="57"/>
        <v>1</v>
      </c>
      <c r="AJ36" s="204">
        <f t="shared" si="57"/>
        <v>1</v>
      </c>
      <c r="AK36" s="204">
        <f t="shared" si="57"/>
        <v>1</v>
      </c>
      <c r="AL36" s="204">
        <f t="shared" si="57"/>
        <v>1</v>
      </c>
      <c r="AM36" s="204">
        <f t="shared" si="57"/>
        <v>1</v>
      </c>
    </row>
    <row r="38" spans="2:39" x14ac:dyDescent="0.2">
      <c r="B38" s="200" t="str">
        <f>'YC2015'!B13</f>
        <v>CAG/CAT 75% of amendments to be completed in 30 days</v>
      </c>
      <c r="C38" s="199">
        <v>2014</v>
      </c>
      <c r="D38" s="201">
        <f>'YC2014'!F11</f>
        <v>1</v>
      </c>
      <c r="E38" s="201">
        <f>'YC2014'!G11</f>
        <v>0</v>
      </c>
      <c r="F38" s="201">
        <f>'YC2014'!H11</f>
        <v>0.5</v>
      </c>
      <c r="G38" s="201">
        <f>'YC2014'!I11</f>
        <v>0.66</v>
      </c>
      <c r="H38" s="201">
        <f>'YC2014'!J11</f>
        <v>0.33</v>
      </c>
      <c r="I38" s="201">
        <f>'YC2014'!K11</f>
        <v>0.56000000000000005</v>
      </c>
      <c r="J38" s="201">
        <f>'YC2014'!L11</f>
        <v>0.4</v>
      </c>
      <c r="K38" s="201">
        <f>'YC2014'!M11</f>
        <v>1</v>
      </c>
      <c r="L38" s="201">
        <f>'YC2014'!N11</f>
        <v>1</v>
      </c>
      <c r="M38" s="201">
        <f>'YC2014'!O11</f>
        <v>1</v>
      </c>
      <c r="N38" s="201">
        <f>'YC2014'!P11</f>
        <v>0.67</v>
      </c>
      <c r="O38" s="201">
        <f>'YC2014'!Q11</f>
        <v>0.5</v>
      </c>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row>
    <row r="39" spans="2:39" x14ac:dyDescent="0.2">
      <c r="B39" s="199"/>
      <c r="C39" s="199">
        <v>2015</v>
      </c>
      <c r="D39" s="199"/>
      <c r="E39" s="199"/>
      <c r="F39" s="199"/>
      <c r="G39" s="199"/>
      <c r="H39" s="199"/>
      <c r="I39" s="199"/>
      <c r="J39" s="199"/>
      <c r="K39" s="199"/>
      <c r="L39" s="199"/>
      <c r="M39" s="199"/>
      <c r="N39" s="199"/>
      <c r="O39" s="199"/>
      <c r="P39" s="201">
        <f>'YC2015'!F13</f>
        <v>0.5</v>
      </c>
      <c r="Q39" s="201">
        <f>'YC2015'!G13</f>
        <v>0.83333333333333337</v>
      </c>
      <c r="R39" s="201">
        <f>'YC2015'!H13</f>
        <v>0.88888888888888884</v>
      </c>
      <c r="S39" s="201">
        <f>'YC2015'!I13</f>
        <v>1</v>
      </c>
      <c r="T39" s="201">
        <f>'YC2015'!J13</f>
        <v>1</v>
      </c>
      <c r="U39" s="201">
        <f>'YC2015'!K13</f>
        <v>1</v>
      </c>
      <c r="V39" s="201">
        <f>'YC2015'!L13</f>
        <v>0</v>
      </c>
      <c r="W39" s="201">
        <f>'YC2015'!M13</f>
        <v>0</v>
      </c>
      <c r="X39" s="201">
        <f>'YC2015'!N13</f>
        <v>0</v>
      </c>
      <c r="Y39" s="201">
        <f>'YC2015'!O13</f>
        <v>0</v>
      </c>
      <c r="Z39" s="201">
        <f>'YC2015'!P13</f>
        <v>0</v>
      </c>
      <c r="AA39" s="201"/>
      <c r="AB39" s="199"/>
      <c r="AC39" s="199"/>
      <c r="AD39" s="199"/>
      <c r="AE39" s="199"/>
      <c r="AF39" s="199"/>
      <c r="AG39" s="199"/>
      <c r="AH39" s="199"/>
      <c r="AI39" s="199"/>
      <c r="AJ39" s="199"/>
      <c r="AK39" s="199"/>
      <c r="AL39" s="199"/>
      <c r="AM39" s="199"/>
    </row>
    <row r="40" spans="2:39" x14ac:dyDescent="0.2">
      <c r="B40" s="199"/>
      <c r="C40" s="199">
        <v>2016</v>
      </c>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204">
        <f>IF(FORECAST(AB$5, $P39:$AA39,$P$5:$AA$5)&lt;0,0,FORECAST(AB$5, $P39:$AA39,$P$5:$AA$5))</f>
        <v>0</v>
      </c>
      <c r="AC40" s="204">
        <f t="shared" ref="AC40:AM40" si="58">IF(FORECAST(AC$5, $P39:$AA39,$P$5:$AA$5)&lt;0,0,FORECAST(AC$5, $P39:$AA39,$P$5:$AA$5))</f>
        <v>0</v>
      </c>
      <c r="AD40" s="204">
        <f t="shared" si="58"/>
        <v>0</v>
      </c>
      <c r="AE40" s="204">
        <f t="shared" si="58"/>
        <v>0</v>
      </c>
      <c r="AF40" s="204">
        <f t="shared" si="58"/>
        <v>0</v>
      </c>
      <c r="AG40" s="204">
        <f t="shared" si="58"/>
        <v>0</v>
      </c>
      <c r="AH40" s="204">
        <f t="shared" si="58"/>
        <v>0</v>
      </c>
      <c r="AI40" s="204">
        <f t="shared" si="58"/>
        <v>0</v>
      </c>
      <c r="AJ40" s="204">
        <f t="shared" si="58"/>
        <v>0</v>
      </c>
      <c r="AK40" s="204">
        <f t="shared" si="58"/>
        <v>0</v>
      </c>
      <c r="AL40" s="204">
        <f t="shared" si="58"/>
        <v>0</v>
      </c>
      <c r="AM40" s="204">
        <f t="shared" si="58"/>
        <v>0</v>
      </c>
    </row>
    <row r="42" spans="2:39" x14ac:dyDescent="0.2">
      <c r="B42" s="200" t="str">
        <f>'YC2015'!B73</f>
        <v>95% of all invoices to paid within 30 days (BPPC Target)</v>
      </c>
      <c r="C42" s="199">
        <v>2014</v>
      </c>
      <c r="D42" s="201"/>
      <c r="E42" s="201"/>
      <c r="F42" s="201">
        <f>'YC2014'!H71</f>
        <v>0.97</v>
      </c>
      <c r="G42" s="201">
        <f>'YC2014'!I71</f>
        <v>0.97</v>
      </c>
      <c r="H42" s="201">
        <f>'YC2014'!J71</f>
        <v>0.97</v>
      </c>
      <c r="I42" s="201">
        <f>'YC2014'!K71</f>
        <v>0.98</v>
      </c>
      <c r="J42" s="201">
        <f>'YC2014'!L71</f>
        <v>0.98</v>
      </c>
      <c r="K42" s="201">
        <f>'YC2014'!M71</f>
        <v>0.98</v>
      </c>
      <c r="L42" s="201">
        <f>'YC2014'!N71</f>
        <v>0.98</v>
      </c>
      <c r="M42" s="201">
        <f>'YC2014'!O71</f>
        <v>0.98</v>
      </c>
      <c r="N42" s="201">
        <f>'YC2014'!P71</f>
        <v>0.98</v>
      </c>
      <c r="O42" s="201">
        <f>'YC2014'!Q71</f>
        <v>0.98</v>
      </c>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row>
    <row r="43" spans="2:39" x14ac:dyDescent="0.2">
      <c r="B43" s="199"/>
      <c r="C43" s="199">
        <v>2015</v>
      </c>
      <c r="D43" s="199"/>
      <c r="E43" s="199"/>
      <c r="F43" s="199"/>
      <c r="G43" s="199"/>
      <c r="H43" s="199"/>
      <c r="I43" s="199"/>
      <c r="J43" s="199"/>
      <c r="K43" s="199"/>
      <c r="L43" s="199"/>
      <c r="M43" s="199"/>
      <c r="N43" s="199"/>
      <c r="O43" s="199"/>
      <c r="P43" s="201">
        <f>'YC2015'!F73</f>
        <v>0.97</v>
      </c>
      <c r="Q43" s="201">
        <f>'YC2015'!G73</f>
        <v>0.97</v>
      </c>
      <c r="R43" s="201">
        <f>'YC2015'!H73</f>
        <v>0.98</v>
      </c>
      <c r="S43" s="201">
        <f>'YC2015'!I73</f>
        <v>0.98</v>
      </c>
      <c r="T43" s="201">
        <f>'YC2015'!J73</f>
        <v>0.98</v>
      </c>
      <c r="U43" s="201">
        <f>'YC2015'!K73</f>
        <v>0.98</v>
      </c>
      <c r="V43" s="201">
        <f>'YC2015'!L73</f>
        <v>0.98</v>
      </c>
      <c r="W43" s="201">
        <f>'YC2015'!M73</f>
        <v>0.98</v>
      </c>
      <c r="X43" s="201">
        <f>'YC2015'!N73</f>
        <v>0.98</v>
      </c>
      <c r="Y43" s="201"/>
      <c r="Z43" s="201"/>
      <c r="AA43" s="199"/>
      <c r="AB43" s="199"/>
      <c r="AC43" s="199"/>
      <c r="AD43" s="199"/>
      <c r="AE43" s="199"/>
      <c r="AF43" s="199"/>
      <c r="AG43" s="199"/>
      <c r="AH43" s="199"/>
      <c r="AI43" s="199"/>
      <c r="AJ43" s="199"/>
      <c r="AK43" s="199"/>
      <c r="AL43" s="199"/>
      <c r="AM43" s="199"/>
    </row>
    <row r="44" spans="2:39" x14ac:dyDescent="0.2">
      <c r="B44" s="199"/>
      <c r="C44" s="199">
        <v>2016</v>
      </c>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204">
        <f>FORECAST(AB$5, $P43:$AA43,$P$5:$AA$5)</f>
        <v>0.98709208387838454</v>
      </c>
      <c r="AC44" s="204">
        <f t="shared" ref="AC44" si="59">FORECAST(AC$5, $P43:$AA43,$P$5:$AA$5)</f>
        <v>0.98823728544813116</v>
      </c>
      <c r="AD44" s="204">
        <f t="shared" ref="AD44" si="60">FORECAST(AD$5, $P43:$AA43,$P$5:$AA$5)</f>
        <v>0.98942066040353605</v>
      </c>
      <c r="AE44" s="204">
        <f t="shared" ref="AE44" si="61">FORECAST(AE$5, $P43:$AA43,$P$5:$AA$5)</f>
        <v>0.99056586197328267</v>
      </c>
      <c r="AF44" s="204">
        <f t="shared" ref="AF44" si="62">FORECAST(AF$5, $P43:$AA43,$P$5:$AA$5)</f>
        <v>0.99174923692868777</v>
      </c>
      <c r="AG44" s="204">
        <f t="shared" ref="AG44" si="63">FORECAST(AG$5, $P43:$AA43,$P$5:$AA$5)</f>
        <v>0.99293261188409265</v>
      </c>
      <c r="AH44" s="204">
        <f t="shared" ref="AH44" si="64">FORECAST(AH$5, $P43:$AA43,$P$5:$AA$5)</f>
        <v>0.99407781345383928</v>
      </c>
      <c r="AI44" s="204">
        <f t="shared" ref="AI44" si="65">FORECAST(AI$5, $P43:$AA43,$P$5:$AA$5)</f>
        <v>0.99526118840924416</v>
      </c>
      <c r="AJ44" s="204">
        <f t="shared" ref="AJ44" si="66">FORECAST(AJ$5, $P43:$AA43,$P$5:$AA$5)</f>
        <v>0.996406389978991</v>
      </c>
      <c r="AK44" s="204">
        <f t="shared" ref="AK44" si="67">FORECAST(AK$5, $P43:$AA43,$P$5:$AA$5)</f>
        <v>0.99758976493439588</v>
      </c>
      <c r="AL44" s="204">
        <f t="shared" ref="AL44" si="68">FORECAST(AL$5, $P43:$AA43,$P$5:$AA$5)</f>
        <v>0.99877313988980077</v>
      </c>
      <c r="AM44" s="204">
        <f t="shared" ref="AM44" si="69">FORECAST(AM$5, $P43:$AA43,$P$5:$AA$5)</f>
        <v>0.99984199468823109</v>
      </c>
    </row>
    <row r="46" spans="2:39" x14ac:dyDescent="0.2">
      <c r="B46" s="200" t="str">
        <f>'YC2015'!B74</f>
        <v>95% of value of all invoices paid within 30 days</v>
      </c>
      <c r="C46" s="199">
        <v>2014</v>
      </c>
      <c r="D46" s="201"/>
      <c r="E46" s="201"/>
      <c r="F46" s="201">
        <f>'YC2014'!H72</f>
        <v>0.92</v>
      </c>
      <c r="G46" s="201">
        <f>'YC2014'!I72</f>
        <v>0.93</v>
      </c>
      <c r="H46" s="201">
        <f>'YC2014'!J72</f>
        <v>0.93</v>
      </c>
      <c r="I46" s="201">
        <f>'YC2014'!K72</f>
        <v>0.94</v>
      </c>
      <c r="J46" s="201">
        <f>'YC2014'!L72</f>
        <v>0.95</v>
      </c>
      <c r="K46" s="201">
        <f>'YC2014'!M72</f>
        <v>0.96</v>
      </c>
      <c r="L46" s="201">
        <f>'YC2014'!N72</f>
        <v>0.96</v>
      </c>
      <c r="M46" s="201">
        <f>'YC2014'!O72</f>
        <v>0.96</v>
      </c>
      <c r="N46" s="201">
        <f>'YC2014'!P72</f>
        <v>0.97</v>
      </c>
      <c r="O46" s="201">
        <f>'YC2014'!Q72</f>
        <v>0.97</v>
      </c>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row>
    <row r="47" spans="2:39" x14ac:dyDescent="0.2">
      <c r="B47" s="199"/>
      <c r="C47" s="199">
        <v>2015</v>
      </c>
      <c r="D47" s="199"/>
      <c r="E47" s="199"/>
      <c r="F47" s="199"/>
      <c r="G47" s="199"/>
      <c r="H47" s="199"/>
      <c r="I47" s="199"/>
      <c r="J47" s="199"/>
      <c r="K47" s="199"/>
      <c r="L47" s="199"/>
      <c r="M47" s="199"/>
      <c r="N47" s="199"/>
      <c r="O47" s="199"/>
      <c r="P47" s="201">
        <f>'YC2015'!F74</f>
        <v>1</v>
      </c>
      <c r="Q47" s="201">
        <f>'YC2015'!G74</f>
        <v>0.97</v>
      </c>
      <c r="R47" s="201">
        <f>'YC2015'!H74</f>
        <v>0.98</v>
      </c>
      <c r="S47" s="201">
        <f>'YC2015'!I74</f>
        <v>0.99</v>
      </c>
      <c r="T47" s="201">
        <f>'YC2015'!J74</f>
        <v>0.98</v>
      </c>
      <c r="U47" s="201">
        <f>'YC2015'!K74</f>
        <v>0.98</v>
      </c>
      <c r="V47" s="201">
        <f>'YC2015'!L74</f>
        <v>0.99</v>
      </c>
      <c r="W47" s="201">
        <f>'YC2015'!M74</f>
        <v>0.96</v>
      </c>
      <c r="X47" s="201">
        <f>'YC2015'!N74</f>
        <v>0.96</v>
      </c>
      <c r="Y47" s="201"/>
      <c r="Z47" s="201"/>
      <c r="AA47" s="201"/>
      <c r="AB47" s="199"/>
      <c r="AC47" s="199"/>
      <c r="AD47" s="199"/>
      <c r="AE47" s="199"/>
      <c r="AF47" s="199"/>
      <c r="AG47" s="199"/>
      <c r="AH47" s="199"/>
      <c r="AI47" s="199"/>
      <c r="AJ47" s="199"/>
      <c r="AK47" s="199"/>
      <c r="AL47" s="199"/>
      <c r="AM47" s="199"/>
    </row>
    <row r="48" spans="2:39" x14ac:dyDescent="0.2">
      <c r="B48" s="199"/>
      <c r="C48" s="199">
        <v>2016</v>
      </c>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204">
        <f>FORECAST(AB$5, $P47:$AA47,$P$5:$AA$5)</f>
        <v>0.95495025171443348</v>
      </c>
      <c r="AC48" s="204">
        <f t="shared" ref="AC48" si="70">FORECAST(AC$5, $P47:$AA47,$P$5:$AA$5)</f>
        <v>0.95200697665200007</v>
      </c>
      <c r="AD48" s="204">
        <f t="shared" ref="AD48" si="71">FORECAST(AD$5, $P47:$AA47,$P$5:$AA$5)</f>
        <v>0.94896559242081935</v>
      </c>
      <c r="AE48" s="204">
        <f t="shared" ref="AE48" si="72">FORECAST(AE$5, $P47:$AA47,$P$5:$AA$5)</f>
        <v>0.94602231735838682</v>
      </c>
      <c r="AF48" s="204">
        <f t="shared" ref="AF48" si="73">FORECAST(AF$5, $P47:$AA47,$P$5:$AA$5)</f>
        <v>0.94298093312720521</v>
      </c>
      <c r="AG48" s="204">
        <f t="shared" ref="AG48" si="74">FORECAST(AG$5, $P47:$AA47,$P$5:$AA$5)</f>
        <v>0.93993954889602449</v>
      </c>
      <c r="AH48" s="204">
        <f t="shared" ref="AH48" si="75">FORECAST(AH$5, $P47:$AA47,$P$5:$AA$5)</f>
        <v>0.93699627383359196</v>
      </c>
      <c r="AI48" s="204">
        <f t="shared" ref="AI48" si="76">FORECAST(AI$5, $P47:$AA47,$P$5:$AA$5)</f>
        <v>0.93395488960241035</v>
      </c>
      <c r="AJ48" s="204">
        <f t="shared" ref="AJ48" si="77">FORECAST(AJ$5, $P47:$AA47,$P$5:$AA$5)</f>
        <v>0.93101161453997783</v>
      </c>
      <c r="AK48" s="204">
        <f t="shared" ref="AK48" si="78">FORECAST(AK$5, $P47:$AA47,$P$5:$AA$5)</f>
        <v>0.92797023030879711</v>
      </c>
      <c r="AL48" s="204">
        <f t="shared" ref="AL48" si="79">FORECAST(AL$5, $P47:$AA47,$P$5:$AA$5)</f>
        <v>0.9249288460776155</v>
      </c>
      <c r="AM48" s="204">
        <f t="shared" ref="AM48" si="80">FORECAST(AM$5, $P47:$AA47,$P$5:$AA$5)</f>
        <v>0.92218178935267847</v>
      </c>
    </row>
    <row r="50" spans="2:39" x14ac:dyDescent="0.2">
      <c r="B50" s="200" t="str">
        <f>'YC2015'!B75</f>
        <v>60% of all invoices to be paid within 10 days (HRA Target)</v>
      </c>
      <c r="C50" s="199">
        <v>2014</v>
      </c>
      <c r="D50" s="201"/>
      <c r="E50" s="201"/>
      <c r="F50" s="201">
        <f>'YC2014'!H73</f>
        <v>0.46</v>
      </c>
      <c r="G50" s="201">
        <f>'YC2014'!I73</f>
        <v>0.51</v>
      </c>
      <c r="H50" s="201">
        <f>'YC2014'!J73</f>
        <v>0.52</v>
      </c>
      <c r="I50" s="201">
        <f>'YC2014'!K73</f>
        <v>0.53</v>
      </c>
      <c r="J50" s="201">
        <f>'YC2014'!L73</f>
        <v>0.56000000000000005</v>
      </c>
      <c r="K50" s="201">
        <f>'YC2014'!M73</f>
        <v>0.56000000000000005</v>
      </c>
      <c r="L50" s="201">
        <f>'YC2014'!N73</f>
        <v>0.56999999999999995</v>
      </c>
      <c r="M50" s="201">
        <f>'YC2014'!O73</f>
        <v>0.56999999999999995</v>
      </c>
      <c r="N50" s="201">
        <f>'YC2014'!P73</f>
        <v>0.56999999999999995</v>
      </c>
      <c r="O50" s="201">
        <f>'YC2014'!Q73</f>
        <v>0.57999999999999996</v>
      </c>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row>
    <row r="51" spans="2:39" x14ac:dyDescent="0.2">
      <c r="B51" s="200"/>
      <c r="C51" s="199">
        <v>2015</v>
      </c>
      <c r="D51" s="199"/>
      <c r="E51" s="199"/>
      <c r="F51" s="199"/>
      <c r="G51" s="199"/>
      <c r="H51" s="199"/>
      <c r="I51" s="199"/>
      <c r="J51" s="199"/>
      <c r="K51" s="199"/>
      <c r="L51" s="199"/>
      <c r="M51" s="199"/>
      <c r="N51" s="199"/>
      <c r="O51" s="199"/>
      <c r="P51" s="201">
        <f>'YC2015'!F75</f>
        <v>0.56000000000000005</v>
      </c>
      <c r="Q51" s="201">
        <f>'YC2015'!G75</f>
        <v>0.54</v>
      </c>
      <c r="R51" s="201">
        <f>'YC2015'!H75</f>
        <v>0.57999999999999996</v>
      </c>
      <c r="S51" s="201">
        <f>'YC2015'!I75</f>
        <v>0.59</v>
      </c>
      <c r="T51" s="201">
        <f>'YC2015'!J75</f>
        <v>0.59</v>
      </c>
      <c r="U51" s="201">
        <f>'YC2015'!K75</f>
        <v>0.57999999999999996</v>
      </c>
      <c r="V51" s="201">
        <f>'YC2015'!L75</f>
        <v>0.59</v>
      </c>
      <c r="W51" s="201">
        <f>'YC2015'!M75</f>
        <v>0.59</v>
      </c>
      <c r="X51" s="201">
        <f>'YC2015'!N75</f>
        <v>0.59</v>
      </c>
      <c r="Y51" s="201"/>
      <c r="Z51" s="201"/>
      <c r="AA51" s="201"/>
      <c r="AB51" s="199"/>
      <c r="AC51" s="199"/>
      <c r="AD51" s="199"/>
      <c r="AE51" s="199"/>
      <c r="AF51" s="199"/>
      <c r="AG51" s="199"/>
      <c r="AH51" s="199"/>
      <c r="AI51" s="199"/>
      <c r="AJ51" s="199"/>
      <c r="AK51" s="199"/>
      <c r="AL51" s="199"/>
      <c r="AM51" s="199"/>
    </row>
    <row r="52" spans="2:39" x14ac:dyDescent="0.2">
      <c r="B52" s="200"/>
      <c r="C52" s="199">
        <v>2016</v>
      </c>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204">
        <f>FORECAST(AB$5, $P51:$AA51,$P$5:$AA$5)</f>
        <v>0.61614611329131463</v>
      </c>
      <c r="AC52" s="204">
        <f t="shared" ref="AC52" si="81">FORECAST(AC$5, $P51:$AA51,$P$5:$AA$5)</f>
        <v>0.62072691957030113</v>
      </c>
      <c r="AD52" s="204">
        <f t="shared" ref="AD52" si="82">FORECAST(AD$5, $P51:$AA51,$P$5:$AA$5)</f>
        <v>0.62546041939192065</v>
      </c>
      <c r="AE52" s="204">
        <f t="shared" ref="AE52" si="83">FORECAST(AE$5, $P51:$AA51,$P$5:$AA$5)</f>
        <v>0.63004122567090803</v>
      </c>
      <c r="AF52" s="204">
        <f t="shared" ref="AF52" si="84">FORECAST(AF$5, $P51:$AA51,$P$5:$AA$5)</f>
        <v>0.63477472549252756</v>
      </c>
      <c r="AG52" s="204">
        <f t="shared" ref="AG52" si="85">FORECAST(AG$5, $P51:$AA51,$P$5:$AA$5)</f>
        <v>0.63950822531414708</v>
      </c>
      <c r="AH52" s="204">
        <f t="shared" ref="AH52" si="86">FORECAST(AH$5, $P51:$AA51,$P$5:$AA$5)</f>
        <v>0.64408903159313358</v>
      </c>
      <c r="AI52" s="204">
        <f t="shared" ref="AI52" si="87">FORECAST(AI$5, $P51:$AA51,$P$5:$AA$5)</f>
        <v>0.64882253141475399</v>
      </c>
      <c r="AJ52" s="204">
        <f t="shared" ref="AJ52" si="88">FORECAST(AJ$5, $P51:$AA51,$P$5:$AA$5)</f>
        <v>0.65340333769374048</v>
      </c>
      <c r="AK52" s="204">
        <f t="shared" ref="AK52" si="89">FORECAST(AK$5, $P51:$AA51,$P$5:$AA$5)</f>
        <v>0.65813683751536001</v>
      </c>
      <c r="AL52" s="204">
        <f t="shared" ref="AL52" si="90">FORECAST(AL$5, $P51:$AA51,$P$5:$AA$5)</f>
        <v>0.66287033733697953</v>
      </c>
      <c r="AM52" s="204">
        <f t="shared" ref="AM52" si="91">FORECAST(AM$5, $P51:$AA51,$P$5:$AA$5)</f>
        <v>0.66714575653070085</v>
      </c>
    </row>
    <row r="54" spans="2:39" x14ac:dyDescent="0.2">
      <c r="B54" s="200" t="str">
        <f>'YC2015'!B76</f>
        <v>60% of value all invoices to be paid within 10 days (HRA Target)</v>
      </c>
      <c r="C54" s="199">
        <v>2014</v>
      </c>
      <c r="D54" s="201"/>
      <c r="E54" s="201"/>
      <c r="F54" s="201">
        <f>'YC2014'!H74</f>
        <v>0.66</v>
      </c>
      <c r="G54" s="201">
        <f>'YC2014'!I74</f>
        <v>0.68</v>
      </c>
      <c r="H54" s="201">
        <f>'YC2014'!J74</f>
        <v>0.67</v>
      </c>
      <c r="I54" s="201">
        <f>'YC2014'!K74</f>
        <v>0.65</v>
      </c>
      <c r="J54" s="201">
        <f>'YC2014'!L74</f>
        <v>0.63</v>
      </c>
      <c r="K54" s="201">
        <f>'YC2014'!M74</f>
        <v>0.61</v>
      </c>
      <c r="L54" s="201">
        <f>'YC2014'!N74</f>
        <v>0.62</v>
      </c>
      <c r="M54" s="201">
        <f>'YC2014'!O74</f>
        <v>0.62</v>
      </c>
      <c r="N54" s="201">
        <f>'YC2014'!P74</f>
        <v>0.61</v>
      </c>
      <c r="O54" s="201">
        <f>'YC2014'!Q74</f>
        <v>0.62</v>
      </c>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row>
    <row r="55" spans="2:39" x14ac:dyDescent="0.2">
      <c r="B55" s="200"/>
      <c r="C55" s="199">
        <v>2015</v>
      </c>
      <c r="D55" s="199"/>
      <c r="E55" s="199"/>
      <c r="F55" s="199"/>
      <c r="G55" s="199"/>
      <c r="H55" s="199"/>
      <c r="I55" s="199"/>
      <c r="J55" s="199"/>
      <c r="K55" s="199"/>
      <c r="L55" s="199"/>
      <c r="M55" s="199"/>
      <c r="N55" s="199"/>
      <c r="O55" s="199"/>
      <c r="P55" s="201">
        <f>'YC2015'!F76</f>
        <v>0.68</v>
      </c>
      <c r="Q55" s="201">
        <f>'YC2015'!G76</f>
        <v>0.62</v>
      </c>
      <c r="R55" s="201">
        <f>'YC2015'!H76</f>
        <v>0.59</v>
      </c>
      <c r="S55" s="201">
        <f>'YC2015'!I76</f>
        <v>0.54</v>
      </c>
      <c r="T55" s="201">
        <f>'YC2015'!J76</f>
        <v>0.54</v>
      </c>
      <c r="U55" s="201">
        <f>'YC2015'!K76</f>
        <v>0.55000000000000004</v>
      </c>
      <c r="V55" s="201">
        <f>'YC2015'!L76</f>
        <v>0.57999999999999996</v>
      </c>
      <c r="W55" s="201">
        <f>'YC2015'!M76</f>
        <v>0.56999999999999995</v>
      </c>
      <c r="X55" s="201">
        <f>'YC2015'!N76</f>
        <v>0.56999999999999995</v>
      </c>
      <c r="Y55" s="201"/>
      <c r="Z55" s="201"/>
      <c r="AA55" s="201"/>
      <c r="AB55" s="199"/>
      <c r="AC55" s="199"/>
      <c r="AD55" s="199"/>
      <c r="AE55" s="199"/>
      <c r="AF55" s="199"/>
      <c r="AG55" s="199"/>
      <c r="AH55" s="199"/>
      <c r="AI55" s="199"/>
      <c r="AJ55" s="199"/>
      <c r="AK55" s="199"/>
      <c r="AL55" s="199"/>
      <c r="AM55" s="199"/>
    </row>
    <row r="56" spans="2:39" x14ac:dyDescent="0.2">
      <c r="B56" s="200"/>
      <c r="C56" s="199">
        <v>2016</v>
      </c>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204">
        <f>FORECAST(AB$5, $P55:$AA55,$P$5:$AA$5)</f>
        <v>0.50248479803385315</v>
      </c>
      <c r="AC56" s="204">
        <f t="shared" ref="AC56" si="92">FORECAST(AC$5, $P55:$AA55,$P$5:$AA$5)</f>
        <v>0.49268101637134798</v>
      </c>
      <c r="AD56" s="204">
        <f t="shared" ref="AD56" si="93">FORECAST(AD$5, $P55:$AA55,$P$5:$AA$5)</f>
        <v>0.48255044198675989</v>
      </c>
      <c r="AE56" s="204">
        <f t="shared" ref="AE56" si="94">FORECAST(AE$5, $P55:$AA55,$P$5:$AA$5)</f>
        <v>0.4727466603242565</v>
      </c>
      <c r="AF56" s="204">
        <f t="shared" ref="AF56" si="95">FORECAST(AF$5, $P55:$AA55,$P$5:$AA$5)</f>
        <v>0.46261608593966841</v>
      </c>
      <c r="AG56" s="204">
        <f t="shared" ref="AG56" si="96">FORECAST(AG$5, $P55:$AA55,$P$5:$AA$5)</f>
        <v>0.45248551155508032</v>
      </c>
      <c r="AH56" s="204">
        <f t="shared" ref="AH56" si="97">FORECAST(AH$5, $P55:$AA55,$P$5:$AA$5)</f>
        <v>0.44268172989257515</v>
      </c>
      <c r="AI56" s="204">
        <f t="shared" ref="AI56" si="98">FORECAST(AI$5, $P55:$AA55,$P$5:$AA$5)</f>
        <v>0.43255115550798706</v>
      </c>
      <c r="AJ56" s="204">
        <f t="shared" ref="AJ56" si="99">FORECAST(AJ$5, $P55:$AA55,$P$5:$AA$5)</f>
        <v>0.42274737384548366</v>
      </c>
      <c r="AK56" s="204">
        <f t="shared" ref="AK56" si="100">FORECAST(AK$5, $P55:$AA55,$P$5:$AA$5)</f>
        <v>0.41261679946089558</v>
      </c>
      <c r="AL56" s="204">
        <f t="shared" ref="AL56" si="101">FORECAST(AL$5, $P55:$AA55,$P$5:$AA$5)</f>
        <v>0.40248622507630749</v>
      </c>
      <c r="AM56" s="204">
        <f t="shared" ref="AM56" si="102">FORECAST(AM$5, $P55:$AA55,$P$5:$AA$5)</f>
        <v>0.39333602885796992</v>
      </c>
    </row>
  </sheetData>
  <mergeCells count="3">
    <mergeCell ref="D4:O4"/>
    <mergeCell ref="P4:AA4"/>
    <mergeCell ref="AB4:AM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YC2015</vt:lpstr>
      <vt:lpstr>YearOnYear</vt:lpstr>
      <vt:lpstr>YC2014</vt:lpstr>
      <vt:lpstr>Schedule</vt:lpstr>
      <vt:lpstr>Sheet1</vt:lpstr>
      <vt:lpstr>'YC2015'!Print_Area</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Wigand</dc:creator>
  <cp:lastModifiedBy>Steve Tebbutt</cp:lastModifiedBy>
  <cp:lastPrinted>2016-02-10T14:30:08Z</cp:lastPrinted>
  <dcterms:created xsi:type="dcterms:W3CDTF">2015-10-20T13:02:01Z</dcterms:created>
  <dcterms:modified xsi:type="dcterms:W3CDTF">2016-05-13T08:25:43Z</dcterms:modified>
</cp:coreProperties>
</file>